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30" firstSheet="3" activeTab="6"/>
  </bookViews>
  <sheets>
    <sheet name="EJECUCION ENE 2020" sheetId="1" r:id="rId1"/>
    <sheet name="EJECUCION FEB 2020" sheetId="2" r:id="rId2"/>
    <sheet name="EJECUCION MAR 2020" sheetId="4" r:id="rId3"/>
    <sheet name="EJECUCION ABR 2020" sheetId="5" r:id="rId4"/>
    <sheet name="EJECUCION MAYO 2020" sheetId="6" r:id="rId5"/>
    <sheet name="EJECUCION JUNIO 2020" sheetId="7" r:id="rId6"/>
    <sheet name="EJECUCION JULIO 2020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8" l="1"/>
  <c r="G101" i="8" s="1"/>
  <c r="F100" i="8"/>
  <c r="D100" i="8"/>
  <c r="C100" i="8"/>
  <c r="E99" i="8"/>
  <c r="H99" i="8" s="1"/>
  <c r="G98" i="8"/>
  <c r="F98" i="8"/>
  <c r="F101" i="8" s="1"/>
  <c r="D98" i="8"/>
  <c r="C98" i="8"/>
  <c r="C101" i="8" s="1"/>
  <c r="E97" i="8"/>
  <c r="E96" i="8"/>
  <c r="H96" i="8" s="1"/>
  <c r="E95" i="8"/>
  <c r="H95" i="8" s="1"/>
  <c r="E94" i="8"/>
  <c r="H94" i="8" s="1"/>
  <c r="H93" i="8"/>
  <c r="E93" i="8"/>
  <c r="E92" i="8"/>
  <c r="G85" i="8"/>
  <c r="F85" i="8"/>
  <c r="D85" i="8"/>
  <c r="C85" i="8"/>
  <c r="E84" i="8"/>
  <c r="E85" i="8" s="1"/>
  <c r="H85" i="8" s="1"/>
  <c r="G83" i="8"/>
  <c r="F83" i="8"/>
  <c r="F86" i="8" s="1"/>
  <c r="D83" i="8"/>
  <c r="D86" i="8" s="1"/>
  <c r="C83" i="8"/>
  <c r="E82" i="8"/>
  <c r="H82" i="8" s="1"/>
  <c r="E81" i="8"/>
  <c r="G79" i="8"/>
  <c r="F79" i="8"/>
  <c r="D79" i="8"/>
  <c r="C79" i="8"/>
  <c r="C80" i="8" s="1"/>
  <c r="E78" i="8"/>
  <c r="H78" i="8" s="1"/>
  <c r="E77" i="8"/>
  <c r="H77" i="8" s="1"/>
  <c r="H76" i="8"/>
  <c r="E76" i="8"/>
  <c r="G75" i="8"/>
  <c r="F75" i="8"/>
  <c r="D75" i="8"/>
  <c r="D80" i="8" s="1"/>
  <c r="C75" i="8"/>
  <c r="E74" i="8"/>
  <c r="E75" i="8" s="1"/>
  <c r="H75" i="8" s="1"/>
  <c r="F72" i="8"/>
  <c r="D72" i="8"/>
  <c r="C72" i="8"/>
  <c r="G71" i="8"/>
  <c r="E71" i="8"/>
  <c r="H71" i="8" s="1"/>
  <c r="G70" i="8"/>
  <c r="G72" i="8" s="1"/>
  <c r="E70" i="8"/>
  <c r="F69" i="8"/>
  <c r="D69" i="8"/>
  <c r="C69" i="8"/>
  <c r="G68" i="8"/>
  <c r="E68" i="8"/>
  <c r="H68" i="8" s="1"/>
  <c r="E67" i="8"/>
  <c r="G66" i="8"/>
  <c r="E66" i="8"/>
  <c r="F65" i="8"/>
  <c r="D65" i="8"/>
  <c r="C65" i="8"/>
  <c r="E64" i="8"/>
  <c r="H64" i="8" s="1"/>
  <c r="E63" i="8"/>
  <c r="H63" i="8" s="1"/>
  <c r="E62" i="8"/>
  <c r="H62" i="8" s="1"/>
  <c r="G61" i="8"/>
  <c r="E61" i="8"/>
  <c r="H61" i="8" s="1"/>
  <c r="G60" i="8"/>
  <c r="G65" i="8" s="1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G52" i="8"/>
  <c r="F52" i="8"/>
  <c r="D52" i="8"/>
  <c r="C52" i="8"/>
  <c r="E51" i="8"/>
  <c r="H51" i="8" s="1"/>
  <c r="E50" i="8"/>
  <c r="H50" i="8" s="1"/>
  <c r="E49" i="8"/>
  <c r="H49" i="8" s="1"/>
  <c r="E48" i="8"/>
  <c r="F43" i="8"/>
  <c r="D43" i="8"/>
  <c r="C43" i="8"/>
  <c r="G42" i="8"/>
  <c r="E42" i="8"/>
  <c r="H42" i="8" s="1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G33" i="8"/>
  <c r="E33" i="8"/>
  <c r="H33" i="8" s="1"/>
  <c r="E32" i="8"/>
  <c r="H32" i="8" s="1"/>
  <c r="E31" i="8"/>
  <c r="H31" i="8" s="1"/>
  <c r="E30" i="8"/>
  <c r="H30" i="8" s="1"/>
  <c r="G29" i="8"/>
  <c r="E29" i="8"/>
  <c r="H29" i="8" s="1"/>
  <c r="G28" i="8"/>
  <c r="E28" i="8"/>
  <c r="H28" i="8" s="1"/>
  <c r="G27" i="8"/>
  <c r="G43" i="8" s="1"/>
  <c r="E27" i="8"/>
  <c r="H27" i="8" s="1"/>
  <c r="E26" i="8"/>
  <c r="H26" i="8" s="1"/>
  <c r="E25" i="8"/>
  <c r="G24" i="8"/>
  <c r="F24" i="8"/>
  <c r="D24" i="8"/>
  <c r="C24" i="8"/>
  <c r="E23" i="8"/>
  <c r="H23" i="8" s="1"/>
  <c r="E22" i="8"/>
  <c r="H22" i="8" s="1"/>
  <c r="E21" i="8"/>
  <c r="H21" i="8" s="1"/>
  <c r="E20" i="8"/>
  <c r="H20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E43" i="8" l="1"/>
  <c r="H43" i="8" s="1"/>
  <c r="E98" i="8"/>
  <c r="E69" i="8"/>
  <c r="H69" i="8" s="1"/>
  <c r="G86" i="8"/>
  <c r="E72" i="8"/>
  <c r="H72" i="8" s="1"/>
  <c r="H74" i="8"/>
  <c r="G80" i="8"/>
  <c r="E83" i="8"/>
  <c r="H83" i="8" s="1"/>
  <c r="H86" i="8" s="1"/>
  <c r="C86" i="8"/>
  <c r="H92" i="8"/>
  <c r="H98" i="8" s="1"/>
  <c r="D101" i="8"/>
  <c r="E65" i="8"/>
  <c r="H65" i="8" s="1"/>
  <c r="C73" i="8"/>
  <c r="H66" i="8"/>
  <c r="D73" i="8"/>
  <c r="E79" i="8"/>
  <c r="H79" i="8" s="1"/>
  <c r="F80" i="8"/>
  <c r="H81" i="8"/>
  <c r="H84" i="8"/>
  <c r="E52" i="8"/>
  <c r="H52" i="8" s="1"/>
  <c r="F73" i="8"/>
  <c r="F102" i="8" s="1"/>
  <c r="H24" i="8"/>
  <c r="E86" i="8"/>
  <c r="E80" i="8"/>
  <c r="C102" i="8"/>
  <c r="E24" i="8"/>
  <c r="H48" i="8"/>
  <c r="E100" i="8"/>
  <c r="H25" i="8"/>
  <c r="H67" i="8"/>
  <c r="G69" i="8"/>
  <c r="G73" i="8" s="1"/>
  <c r="G102" i="8" s="1"/>
  <c r="H70" i="8"/>
  <c r="F101" i="7"/>
  <c r="G100" i="7"/>
  <c r="G101" i="7" s="1"/>
  <c r="F100" i="7"/>
  <c r="D100" i="7"/>
  <c r="D101" i="7" s="1"/>
  <c r="D102" i="7" s="1"/>
  <c r="C100" i="7"/>
  <c r="E99" i="7"/>
  <c r="H99" i="7" s="1"/>
  <c r="G98" i="7"/>
  <c r="F98" i="7"/>
  <c r="D98" i="7"/>
  <c r="C98" i="7"/>
  <c r="C101" i="7" s="1"/>
  <c r="E97" i="7"/>
  <c r="E96" i="7"/>
  <c r="H96" i="7" s="1"/>
  <c r="H95" i="7"/>
  <c r="E95" i="7"/>
  <c r="E94" i="7"/>
  <c r="H94" i="7" s="1"/>
  <c r="H93" i="7"/>
  <c r="E93" i="7"/>
  <c r="E92" i="7"/>
  <c r="E98" i="7" s="1"/>
  <c r="D86" i="7"/>
  <c r="G85" i="7"/>
  <c r="F85" i="7"/>
  <c r="D85" i="7"/>
  <c r="C85" i="7"/>
  <c r="H84" i="7"/>
  <c r="E84" i="7"/>
  <c r="E85" i="7" s="1"/>
  <c r="H85" i="7" s="1"/>
  <c r="G83" i="7"/>
  <c r="G86" i="7" s="1"/>
  <c r="F83" i="7"/>
  <c r="F86" i="7" s="1"/>
  <c r="D83" i="7"/>
  <c r="C83" i="7"/>
  <c r="C86" i="7" s="1"/>
  <c r="H82" i="7"/>
  <c r="E82" i="7"/>
  <c r="E81" i="7"/>
  <c r="E83" i="7" s="1"/>
  <c r="D80" i="7"/>
  <c r="G79" i="7"/>
  <c r="F79" i="7"/>
  <c r="F80" i="7" s="1"/>
  <c r="D79" i="7"/>
  <c r="C79" i="7"/>
  <c r="C80" i="7" s="1"/>
  <c r="H78" i="7"/>
  <c r="E78" i="7"/>
  <c r="E77" i="7"/>
  <c r="H77" i="7" s="1"/>
  <c r="H76" i="7"/>
  <c r="E76" i="7"/>
  <c r="E79" i="7" s="1"/>
  <c r="G75" i="7"/>
  <c r="G80" i="7" s="1"/>
  <c r="F75" i="7"/>
  <c r="D75" i="7"/>
  <c r="C75" i="7"/>
  <c r="H74" i="7"/>
  <c r="E74" i="7"/>
  <c r="E75" i="7" s="1"/>
  <c r="H75" i="7" s="1"/>
  <c r="F72" i="7"/>
  <c r="D72" i="7"/>
  <c r="D73" i="7" s="1"/>
  <c r="C72" i="7"/>
  <c r="G71" i="7"/>
  <c r="E71" i="7"/>
  <c r="H71" i="7" s="1"/>
  <c r="G70" i="7"/>
  <c r="G72" i="7" s="1"/>
  <c r="E70" i="7"/>
  <c r="E72" i="7" s="1"/>
  <c r="F69" i="7"/>
  <c r="D69" i="7"/>
  <c r="C69" i="7"/>
  <c r="G68" i="7"/>
  <c r="E68" i="7"/>
  <c r="E69" i="7" s="1"/>
  <c r="E67" i="7"/>
  <c r="H67" i="7" s="1"/>
  <c r="G66" i="7"/>
  <c r="H66" i="7" s="1"/>
  <c r="E66" i="7"/>
  <c r="F65" i="7"/>
  <c r="F73" i="7" s="1"/>
  <c r="D65" i="7"/>
  <c r="C65" i="7"/>
  <c r="C73" i="7" s="1"/>
  <c r="E64" i="7"/>
  <c r="H64" i="7" s="1"/>
  <c r="E63" i="7"/>
  <c r="H63" i="7" s="1"/>
  <c r="E62" i="7"/>
  <c r="H62" i="7" s="1"/>
  <c r="G61" i="7"/>
  <c r="G65" i="7" s="1"/>
  <c r="E61" i="7"/>
  <c r="H61" i="7" s="1"/>
  <c r="G60" i="7"/>
  <c r="E60" i="7"/>
  <c r="H60" i="7" s="1"/>
  <c r="H59" i="7"/>
  <c r="E59" i="7"/>
  <c r="E58" i="7"/>
  <c r="H58" i="7" s="1"/>
  <c r="E57" i="7"/>
  <c r="H57" i="7" s="1"/>
  <c r="E56" i="7"/>
  <c r="H56" i="7" s="1"/>
  <c r="E55" i="7"/>
  <c r="H55" i="7" s="1"/>
  <c r="E54" i="7"/>
  <c r="H54" i="7" s="1"/>
  <c r="E53" i="7"/>
  <c r="G52" i="7"/>
  <c r="F52" i="7"/>
  <c r="D52" i="7"/>
  <c r="C52" i="7"/>
  <c r="H51" i="7"/>
  <c r="E51" i="7"/>
  <c r="E50" i="7"/>
  <c r="H50" i="7" s="1"/>
  <c r="H49" i="7"/>
  <c r="E49" i="7"/>
  <c r="E48" i="7"/>
  <c r="E52" i="7" s="1"/>
  <c r="H52" i="7" s="1"/>
  <c r="F43" i="7"/>
  <c r="D43" i="7"/>
  <c r="C43" i="7"/>
  <c r="G42" i="7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G33" i="7"/>
  <c r="E33" i="7"/>
  <c r="H33" i="7" s="1"/>
  <c r="H32" i="7"/>
  <c r="E32" i="7"/>
  <c r="E31" i="7"/>
  <c r="H31" i="7" s="1"/>
  <c r="E30" i="7"/>
  <c r="H30" i="7" s="1"/>
  <c r="G29" i="7"/>
  <c r="E29" i="7"/>
  <c r="H29" i="7" s="1"/>
  <c r="G28" i="7"/>
  <c r="E28" i="7"/>
  <c r="H28" i="7" s="1"/>
  <c r="G27" i="7"/>
  <c r="G43" i="7" s="1"/>
  <c r="E27" i="7"/>
  <c r="H27" i="7" s="1"/>
  <c r="E26" i="7"/>
  <c r="E43" i="7" s="1"/>
  <c r="H43" i="7" s="1"/>
  <c r="E25" i="7"/>
  <c r="H25" i="7" s="1"/>
  <c r="G24" i="7"/>
  <c r="F24" i="7"/>
  <c r="D24" i="7"/>
  <c r="C24" i="7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E73" i="8" l="1"/>
  <c r="H73" i="8" s="1"/>
  <c r="H80" i="8"/>
  <c r="D102" i="8"/>
  <c r="H100" i="8"/>
  <c r="H101" i="8" s="1"/>
  <c r="E101" i="8"/>
  <c r="E102" i="8" s="1"/>
  <c r="H102" i="8" s="1"/>
  <c r="E24" i="7"/>
  <c r="E65" i="7"/>
  <c r="H65" i="7" s="1"/>
  <c r="H53" i="7"/>
  <c r="E86" i="7"/>
  <c r="H83" i="7"/>
  <c r="H86" i="7" s="1"/>
  <c r="F102" i="7"/>
  <c r="E73" i="7"/>
  <c r="H72" i="7"/>
  <c r="E80" i="7"/>
  <c r="H80" i="7" s="1"/>
  <c r="H79" i="7"/>
  <c r="C102" i="7"/>
  <c r="H10" i="7"/>
  <c r="H24" i="7" s="1"/>
  <c r="H48" i="7"/>
  <c r="H68" i="7"/>
  <c r="H81" i="7"/>
  <c r="H92" i="7"/>
  <c r="H98" i="7" s="1"/>
  <c r="E100" i="7"/>
  <c r="G69" i="7"/>
  <c r="H69" i="7" s="1"/>
  <c r="H70" i="7"/>
  <c r="H26" i="7"/>
  <c r="F101" i="6"/>
  <c r="G100" i="6"/>
  <c r="G101" i="6" s="1"/>
  <c r="F100" i="6"/>
  <c r="D100" i="6"/>
  <c r="D101" i="6" s="1"/>
  <c r="D102" i="6" s="1"/>
  <c r="C100" i="6"/>
  <c r="E99" i="6"/>
  <c r="H99" i="6" s="1"/>
  <c r="G98" i="6"/>
  <c r="F98" i="6"/>
  <c r="D98" i="6"/>
  <c r="C98" i="6"/>
  <c r="C101" i="6" s="1"/>
  <c r="E97" i="6"/>
  <c r="E96" i="6"/>
  <c r="H96" i="6" s="1"/>
  <c r="H95" i="6"/>
  <c r="E95" i="6"/>
  <c r="E94" i="6"/>
  <c r="H94" i="6" s="1"/>
  <c r="H93" i="6"/>
  <c r="E93" i="6"/>
  <c r="E92" i="6"/>
  <c r="E98" i="6" s="1"/>
  <c r="D86" i="6"/>
  <c r="G85" i="6"/>
  <c r="F85" i="6"/>
  <c r="D85" i="6"/>
  <c r="C85" i="6"/>
  <c r="H84" i="6"/>
  <c r="E84" i="6"/>
  <c r="E85" i="6" s="1"/>
  <c r="H85" i="6" s="1"/>
  <c r="G83" i="6"/>
  <c r="G86" i="6" s="1"/>
  <c r="F83" i="6"/>
  <c r="F86" i="6" s="1"/>
  <c r="D83" i="6"/>
  <c r="C83" i="6"/>
  <c r="C86" i="6" s="1"/>
  <c r="H82" i="6"/>
  <c r="E82" i="6"/>
  <c r="E81" i="6"/>
  <c r="E83" i="6" s="1"/>
  <c r="D80" i="6"/>
  <c r="G79" i="6"/>
  <c r="F79" i="6"/>
  <c r="F80" i="6" s="1"/>
  <c r="D79" i="6"/>
  <c r="C79" i="6"/>
  <c r="C80" i="6" s="1"/>
  <c r="H78" i="6"/>
  <c r="E78" i="6"/>
  <c r="E77" i="6"/>
  <c r="H77" i="6" s="1"/>
  <c r="H76" i="6"/>
  <c r="E76" i="6"/>
  <c r="E79" i="6" s="1"/>
  <c r="G75" i="6"/>
  <c r="G80" i="6" s="1"/>
  <c r="F75" i="6"/>
  <c r="D75" i="6"/>
  <c r="C75" i="6"/>
  <c r="H74" i="6"/>
  <c r="E74" i="6"/>
  <c r="E75" i="6" s="1"/>
  <c r="H75" i="6" s="1"/>
  <c r="G72" i="6"/>
  <c r="F72" i="6"/>
  <c r="D72" i="6"/>
  <c r="D73" i="6" s="1"/>
  <c r="C72" i="6"/>
  <c r="E71" i="6"/>
  <c r="E72" i="6" s="1"/>
  <c r="H70" i="6"/>
  <c r="E70" i="6"/>
  <c r="G69" i="6"/>
  <c r="G73" i="6" s="1"/>
  <c r="G102" i="6" s="1"/>
  <c r="F69" i="6"/>
  <c r="F73" i="6" s="1"/>
  <c r="D69" i="6"/>
  <c r="C69" i="6"/>
  <c r="C73" i="6" s="1"/>
  <c r="H68" i="6"/>
  <c r="E68" i="6"/>
  <c r="E67" i="6"/>
  <c r="H67" i="6" s="1"/>
  <c r="H66" i="6"/>
  <c r="E66" i="6"/>
  <c r="E69" i="6" s="1"/>
  <c r="H69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H58" i="6"/>
  <c r="E58" i="6"/>
  <c r="E57" i="6"/>
  <c r="H57" i="6" s="1"/>
  <c r="H56" i="6"/>
  <c r="E56" i="6"/>
  <c r="E55" i="6"/>
  <c r="H55" i="6" s="1"/>
  <c r="E54" i="6"/>
  <c r="H54" i="6" s="1"/>
  <c r="E53" i="6"/>
  <c r="G52" i="6"/>
  <c r="F52" i="6"/>
  <c r="D52" i="6"/>
  <c r="C52" i="6"/>
  <c r="E51" i="6"/>
  <c r="H51" i="6" s="1"/>
  <c r="H50" i="6"/>
  <c r="E50" i="6"/>
  <c r="E49" i="6"/>
  <c r="H49" i="6" s="1"/>
  <c r="H48" i="6"/>
  <c r="E48" i="6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H36" i="6"/>
  <c r="E36" i="6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H28" i="6"/>
  <c r="E28" i="6"/>
  <c r="E27" i="6"/>
  <c r="H27" i="6" s="1"/>
  <c r="E26" i="6"/>
  <c r="H26" i="6" s="1"/>
  <c r="E25" i="6"/>
  <c r="G24" i="6"/>
  <c r="F24" i="6"/>
  <c r="F102" i="6" s="1"/>
  <c r="D24" i="6"/>
  <c r="C24" i="6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H16" i="6"/>
  <c r="E16" i="6"/>
  <c r="E15" i="6"/>
  <c r="H15" i="6" s="1"/>
  <c r="E14" i="6"/>
  <c r="H14" i="6" s="1"/>
  <c r="E13" i="6"/>
  <c r="H13" i="6" s="1"/>
  <c r="E12" i="6"/>
  <c r="H12" i="6" s="1"/>
  <c r="E11" i="6"/>
  <c r="H11" i="6" s="1"/>
  <c r="H10" i="6"/>
  <c r="E10" i="6"/>
  <c r="H100" i="7" l="1"/>
  <c r="H101" i="7" s="1"/>
  <c r="E101" i="7"/>
  <c r="E102" i="7" s="1"/>
  <c r="G73" i="7"/>
  <c r="G102" i="7" s="1"/>
  <c r="E43" i="6"/>
  <c r="H43" i="6" s="1"/>
  <c r="E65" i="6"/>
  <c r="H65" i="6" s="1"/>
  <c r="E86" i="6"/>
  <c r="H83" i="6"/>
  <c r="H86" i="6" s="1"/>
  <c r="H24" i="6"/>
  <c r="E80" i="6"/>
  <c r="H80" i="6" s="1"/>
  <c r="H79" i="6"/>
  <c r="C102" i="6"/>
  <c r="E73" i="6"/>
  <c r="H73" i="6" s="1"/>
  <c r="H72" i="6"/>
  <c r="E24" i="6"/>
  <c r="E52" i="6"/>
  <c r="H52" i="6" s="1"/>
  <c r="H25" i="6"/>
  <c r="H53" i="6"/>
  <c r="H71" i="6"/>
  <c r="H81" i="6"/>
  <c r="H92" i="6"/>
  <c r="H98" i="6" s="1"/>
  <c r="E100" i="6"/>
  <c r="F101" i="5"/>
  <c r="C101" i="5"/>
  <c r="G100" i="5"/>
  <c r="F100" i="5"/>
  <c r="D100" i="5"/>
  <c r="D101" i="5" s="1"/>
  <c r="C100" i="5"/>
  <c r="E99" i="5"/>
  <c r="H99" i="5" s="1"/>
  <c r="G98" i="5"/>
  <c r="F98" i="5"/>
  <c r="D98" i="5"/>
  <c r="C98" i="5"/>
  <c r="E97" i="5"/>
  <c r="E96" i="5"/>
  <c r="H96" i="5" s="1"/>
  <c r="E95" i="5"/>
  <c r="H95" i="5" s="1"/>
  <c r="E94" i="5"/>
  <c r="H94" i="5" s="1"/>
  <c r="E93" i="5"/>
  <c r="H93" i="5" s="1"/>
  <c r="E92" i="5"/>
  <c r="E98" i="5" s="1"/>
  <c r="F87" i="5"/>
  <c r="G86" i="5"/>
  <c r="F86" i="5"/>
  <c r="D86" i="5"/>
  <c r="C86" i="5"/>
  <c r="E85" i="5"/>
  <c r="H85" i="5" s="1"/>
  <c r="G84" i="5"/>
  <c r="G87" i="5" s="1"/>
  <c r="F84" i="5"/>
  <c r="D84" i="5"/>
  <c r="D87" i="5" s="1"/>
  <c r="C84" i="5"/>
  <c r="C87" i="5" s="1"/>
  <c r="E83" i="5"/>
  <c r="H83" i="5" s="1"/>
  <c r="E82" i="5"/>
  <c r="E84" i="5" s="1"/>
  <c r="F81" i="5"/>
  <c r="G80" i="5"/>
  <c r="F80" i="5"/>
  <c r="D80" i="5"/>
  <c r="C80" i="5"/>
  <c r="C81" i="5" s="1"/>
  <c r="E79" i="5"/>
  <c r="H79" i="5" s="1"/>
  <c r="E78" i="5"/>
  <c r="H78" i="5" s="1"/>
  <c r="E77" i="5"/>
  <c r="H77" i="5" s="1"/>
  <c r="G76" i="5"/>
  <c r="G81" i="5" s="1"/>
  <c r="F76" i="5"/>
  <c r="D76" i="5"/>
  <c r="D81" i="5" s="1"/>
  <c r="C76" i="5"/>
  <c r="E75" i="5"/>
  <c r="H75" i="5" s="1"/>
  <c r="G73" i="5"/>
  <c r="F73" i="5"/>
  <c r="F74" i="5" s="1"/>
  <c r="E73" i="5"/>
  <c r="H73" i="5" s="1"/>
  <c r="D73" i="5"/>
  <c r="C73" i="5"/>
  <c r="E72" i="5"/>
  <c r="H72" i="5" s="1"/>
  <c r="E71" i="5"/>
  <c r="H71" i="5" s="1"/>
  <c r="G70" i="5"/>
  <c r="G74" i="5" s="1"/>
  <c r="F70" i="5"/>
  <c r="D70" i="5"/>
  <c r="D74" i="5" s="1"/>
  <c r="C70" i="5"/>
  <c r="C74" i="5" s="1"/>
  <c r="E69" i="5"/>
  <c r="H69" i="5" s="1"/>
  <c r="E68" i="5"/>
  <c r="H68" i="5" s="1"/>
  <c r="E67" i="5"/>
  <c r="H67" i="5" s="1"/>
  <c r="G66" i="5"/>
  <c r="F66" i="5"/>
  <c r="D66" i="5"/>
  <c r="C66" i="5"/>
  <c r="E65" i="5"/>
  <c r="H65" i="5" s="1"/>
  <c r="E64" i="5"/>
  <c r="H64" i="5" s="1"/>
  <c r="E63" i="5"/>
  <c r="H63" i="5" s="1"/>
  <c r="E62" i="5"/>
  <c r="H62" i="5" s="1"/>
  <c r="E61" i="5"/>
  <c r="H61" i="5" s="1"/>
  <c r="E60" i="5"/>
  <c r="H60" i="5" s="1"/>
  <c r="E59" i="5"/>
  <c r="H59" i="5" s="1"/>
  <c r="E58" i="5"/>
  <c r="H58" i="5" s="1"/>
  <c r="E57" i="5"/>
  <c r="H57" i="5" s="1"/>
  <c r="E56" i="5"/>
  <c r="H56" i="5" s="1"/>
  <c r="E55" i="5"/>
  <c r="H55" i="5" s="1"/>
  <c r="E54" i="5"/>
  <c r="E66" i="5" s="1"/>
  <c r="H66" i="5" s="1"/>
  <c r="G53" i="5"/>
  <c r="F53" i="5"/>
  <c r="D53" i="5"/>
  <c r="C53" i="5"/>
  <c r="E52" i="5"/>
  <c r="H52" i="5" s="1"/>
  <c r="E51" i="5"/>
  <c r="H51" i="5" s="1"/>
  <c r="E50" i="5"/>
  <c r="H50" i="5" s="1"/>
  <c r="E49" i="5"/>
  <c r="H49" i="5" s="1"/>
  <c r="G43" i="5"/>
  <c r="F43" i="5"/>
  <c r="D43" i="5"/>
  <c r="C43" i="5"/>
  <c r="E42" i="5"/>
  <c r="H42" i="5" s="1"/>
  <c r="E41" i="5"/>
  <c r="H41" i="5" s="1"/>
  <c r="E40" i="5"/>
  <c r="H40" i="5" s="1"/>
  <c r="E39" i="5"/>
  <c r="H39" i="5" s="1"/>
  <c r="E38" i="5"/>
  <c r="H38" i="5" s="1"/>
  <c r="E37" i="5"/>
  <c r="H37" i="5" s="1"/>
  <c r="E36" i="5"/>
  <c r="H36" i="5" s="1"/>
  <c r="E35" i="5"/>
  <c r="H35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G24" i="5"/>
  <c r="F24" i="5"/>
  <c r="F102" i="5" s="1"/>
  <c r="D24" i="5"/>
  <c r="C24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E13" i="5"/>
  <c r="H13" i="5" s="1"/>
  <c r="E12" i="5"/>
  <c r="H12" i="5" s="1"/>
  <c r="E11" i="5"/>
  <c r="E10" i="5"/>
  <c r="H10" i="5" s="1"/>
  <c r="H102" i="7" l="1"/>
  <c r="H73" i="7"/>
  <c r="H100" i="6"/>
  <c r="H101" i="6" s="1"/>
  <c r="E101" i="6"/>
  <c r="E102" i="6"/>
  <c r="H102" i="6" s="1"/>
  <c r="E43" i="5"/>
  <c r="H43" i="5" s="1"/>
  <c r="E24" i="5"/>
  <c r="G102" i="5"/>
  <c r="C102" i="5"/>
  <c r="H84" i="5"/>
  <c r="D102" i="5"/>
  <c r="H11" i="5"/>
  <c r="H24" i="5" s="1"/>
  <c r="H25" i="5"/>
  <c r="H54" i="5"/>
  <c r="H82" i="5"/>
  <c r="H92" i="5"/>
  <c r="H98" i="5" s="1"/>
  <c r="E100" i="5"/>
  <c r="E70" i="5"/>
  <c r="H70" i="5" s="1"/>
  <c r="E76" i="5"/>
  <c r="H76" i="5" s="1"/>
  <c r="E80" i="5"/>
  <c r="E86" i="5"/>
  <c r="H86" i="5" s="1"/>
  <c r="E53" i="5"/>
  <c r="H53" i="5" s="1"/>
  <c r="D101" i="4"/>
  <c r="D102" i="4" s="1"/>
  <c r="G100" i="4"/>
  <c r="F100" i="4"/>
  <c r="F101" i="4" s="1"/>
  <c r="D100" i="4"/>
  <c r="C100" i="4"/>
  <c r="H99" i="4"/>
  <c r="E99" i="4"/>
  <c r="E100" i="4" s="1"/>
  <c r="G98" i="4"/>
  <c r="F98" i="4"/>
  <c r="D98" i="4"/>
  <c r="C98" i="4"/>
  <c r="C101" i="4" s="1"/>
  <c r="E97" i="4"/>
  <c r="E96" i="4"/>
  <c r="H96" i="4" s="1"/>
  <c r="E95" i="4"/>
  <c r="H95" i="4" s="1"/>
  <c r="E94" i="4"/>
  <c r="H94" i="4" s="1"/>
  <c r="E93" i="4"/>
  <c r="H93" i="4" s="1"/>
  <c r="E92" i="4"/>
  <c r="E98" i="4" s="1"/>
  <c r="G86" i="4"/>
  <c r="D86" i="4"/>
  <c r="C86" i="4"/>
  <c r="G85" i="4"/>
  <c r="F85" i="4"/>
  <c r="D85" i="4"/>
  <c r="C85" i="4"/>
  <c r="E84" i="4"/>
  <c r="H84" i="4" s="1"/>
  <c r="G83" i="4"/>
  <c r="F83" i="4"/>
  <c r="F86" i="4" s="1"/>
  <c r="D83" i="4"/>
  <c r="C83" i="4"/>
  <c r="E82" i="4"/>
  <c r="H82" i="4" s="1"/>
  <c r="E81" i="4"/>
  <c r="H81" i="4" s="1"/>
  <c r="G80" i="4"/>
  <c r="D80" i="4"/>
  <c r="C80" i="4"/>
  <c r="G79" i="4"/>
  <c r="F79" i="4"/>
  <c r="F80" i="4" s="1"/>
  <c r="D79" i="4"/>
  <c r="C79" i="4"/>
  <c r="E78" i="4"/>
  <c r="H78" i="4" s="1"/>
  <c r="E77" i="4"/>
  <c r="H77" i="4" s="1"/>
  <c r="E76" i="4"/>
  <c r="H76" i="4" s="1"/>
  <c r="G75" i="4"/>
  <c r="F75" i="4"/>
  <c r="D75" i="4"/>
  <c r="C75" i="4"/>
  <c r="E74" i="4"/>
  <c r="H74" i="4" s="1"/>
  <c r="G72" i="4"/>
  <c r="G73" i="4" s="1"/>
  <c r="F72" i="4"/>
  <c r="D72" i="4"/>
  <c r="D73" i="4" s="1"/>
  <c r="C72" i="4"/>
  <c r="C73" i="4" s="1"/>
  <c r="E71" i="4"/>
  <c r="H71" i="4" s="1"/>
  <c r="E70" i="4"/>
  <c r="H70" i="4" s="1"/>
  <c r="G69" i="4"/>
  <c r="F69" i="4"/>
  <c r="F73" i="4" s="1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G52" i="4"/>
  <c r="F52" i="4"/>
  <c r="D52" i="4"/>
  <c r="C52" i="4"/>
  <c r="E51" i="4"/>
  <c r="H51" i="4" s="1"/>
  <c r="E50" i="4"/>
  <c r="H50" i="4" s="1"/>
  <c r="E49" i="4"/>
  <c r="H49" i="4" s="1"/>
  <c r="E48" i="4"/>
  <c r="G43" i="4"/>
  <c r="F43" i="4"/>
  <c r="D43" i="4"/>
  <c r="C43" i="4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E25" i="4"/>
  <c r="H25" i="4" s="1"/>
  <c r="G24" i="4"/>
  <c r="F24" i="4"/>
  <c r="F102" i="4" s="1"/>
  <c r="D24" i="4"/>
  <c r="C24" i="4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E87" i="5" l="1"/>
  <c r="E74" i="5"/>
  <c r="H80" i="5"/>
  <c r="E81" i="5"/>
  <c r="H81" i="5" s="1"/>
  <c r="E101" i="5"/>
  <c r="H100" i="5"/>
  <c r="H101" i="5" s="1"/>
  <c r="H87" i="5"/>
  <c r="E43" i="4"/>
  <c r="H43" i="4" s="1"/>
  <c r="E24" i="4"/>
  <c r="E52" i="4"/>
  <c r="H52" i="4" s="1"/>
  <c r="E83" i="4"/>
  <c r="H83" i="4" s="1"/>
  <c r="G102" i="4"/>
  <c r="C102" i="4"/>
  <c r="E101" i="4"/>
  <c r="H100" i="4"/>
  <c r="E79" i="4"/>
  <c r="H10" i="4"/>
  <c r="H24" i="4" s="1"/>
  <c r="H26" i="4"/>
  <c r="H48" i="4"/>
  <c r="E72" i="4"/>
  <c r="H92" i="4"/>
  <c r="H98" i="4" s="1"/>
  <c r="E69" i="4"/>
  <c r="H69" i="4" s="1"/>
  <c r="E75" i="4"/>
  <c r="H75" i="4" s="1"/>
  <c r="E85" i="4"/>
  <c r="H85" i="4" s="1"/>
  <c r="E65" i="4"/>
  <c r="H65" i="4" s="1"/>
  <c r="D99" i="2"/>
  <c r="G98" i="2"/>
  <c r="F98" i="2"/>
  <c r="F99" i="2" s="1"/>
  <c r="D98" i="2"/>
  <c r="C98" i="2"/>
  <c r="H97" i="2"/>
  <c r="E97" i="2"/>
  <c r="E98" i="2" s="1"/>
  <c r="G96" i="2"/>
  <c r="F96" i="2"/>
  <c r="D96" i="2"/>
  <c r="C96" i="2"/>
  <c r="C99" i="2" s="1"/>
  <c r="H95" i="2"/>
  <c r="E95" i="2"/>
  <c r="H94" i="2"/>
  <c r="E94" i="2"/>
  <c r="H93" i="2"/>
  <c r="E93" i="2"/>
  <c r="H92" i="2"/>
  <c r="E92" i="2"/>
  <c r="H91" i="2"/>
  <c r="E91" i="2"/>
  <c r="E96" i="2" s="1"/>
  <c r="H96" i="2" s="1"/>
  <c r="G86" i="2"/>
  <c r="F86" i="2"/>
  <c r="C86" i="2"/>
  <c r="G85" i="2"/>
  <c r="F85" i="2"/>
  <c r="D85" i="2"/>
  <c r="C85" i="2"/>
  <c r="H84" i="2"/>
  <c r="E84" i="2"/>
  <c r="E85" i="2" s="1"/>
  <c r="H85" i="2" s="1"/>
  <c r="G83" i="2"/>
  <c r="F83" i="2"/>
  <c r="D83" i="2"/>
  <c r="D86" i="2" s="1"/>
  <c r="C83" i="2"/>
  <c r="H82" i="2"/>
  <c r="E82" i="2"/>
  <c r="E83" i="2" s="1"/>
  <c r="H81" i="2"/>
  <c r="E81" i="2"/>
  <c r="G80" i="2"/>
  <c r="F80" i="2"/>
  <c r="C80" i="2"/>
  <c r="G79" i="2"/>
  <c r="F79" i="2"/>
  <c r="D79" i="2"/>
  <c r="C79" i="2"/>
  <c r="H78" i="2"/>
  <c r="E78" i="2"/>
  <c r="H77" i="2"/>
  <c r="E77" i="2"/>
  <c r="H76" i="2"/>
  <c r="E76" i="2"/>
  <c r="E79" i="2" s="1"/>
  <c r="G75" i="2"/>
  <c r="F75" i="2"/>
  <c r="D75" i="2"/>
  <c r="D80" i="2" s="1"/>
  <c r="C75" i="2"/>
  <c r="H74" i="2"/>
  <c r="E74" i="2"/>
  <c r="E75" i="2" s="1"/>
  <c r="H75" i="2" s="1"/>
  <c r="G72" i="2"/>
  <c r="G73" i="2" s="1"/>
  <c r="F72" i="2"/>
  <c r="F73" i="2" s="1"/>
  <c r="D72" i="2"/>
  <c r="C72" i="2"/>
  <c r="C73" i="2" s="1"/>
  <c r="H71" i="2"/>
  <c r="E71" i="2"/>
  <c r="H70" i="2"/>
  <c r="E70" i="2"/>
  <c r="E72" i="2" s="1"/>
  <c r="G69" i="2"/>
  <c r="F69" i="2"/>
  <c r="D69" i="2"/>
  <c r="D73" i="2" s="1"/>
  <c r="C69" i="2"/>
  <c r="H68" i="2"/>
  <c r="E68" i="2"/>
  <c r="H67" i="2"/>
  <c r="E67" i="2"/>
  <c r="H66" i="2"/>
  <c r="E66" i="2"/>
  <c r="E69" i="2" s="1"/>
  <c r="H69" i="2" s="1"/>
  <c r="G65" i="2"/>
  <c r="F65" i="2"/>
  <c r="D65" i="2"/>
  <c r="C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E65" i="2" s="1"/>
  <c r="H65" i="2" s="1"/>
  <c r="H53" i="2"/>
  <c r="E53" i="2"/>
  <c r="G52" i="2"/>
  <c r="F52" i="2"/>
  <c r="D52" i="2"/>
  <c r="C52" i="2"/>
  <c r="H51" i="2"/>
  <c r="E51" i="2"/>
  <c r="H50" i="2"/>
  <c r="E50" i="2"/>
  <c r="H49" i="2"/>
  <c r="E49" i="2"/>
  <c r="H48" i="2"/>
  <c r="E48" i="2"/>
  <c r="E52" i="2" s="1"/>
  <c r="H52" i="2" s="1"/>
  <c r="G43" i="2"/>
  <c r="F43" i="2"/>
  <c r="D43" i="2"/>
  <c r="C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E43" i="2" s="1"/>
  <c r="H43" i="2" s="1"/>
  <c r="H25" i="2"/>
  <c r="E25" i="2"/>
  <c r="G24" i="2"/>
  <c r="G100" i="2" s="1"/>
  <c r="F24" i="2"/>
  <c r="F100" i="2" s="1"/>
  <c r="D24" i="2"/>
  <c r="C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H24" i="2" s="1"/>
  <c r="E10" i="2"/>
  <c r="E24" i="2" s="1"/>
  <c r="H74" i="5" l="1"/>
  <c r="E102" i="5"/>
  <c r="H102" i="5" s="1"/>
  <c r="H86" i="4"/>
  <c r="H101" i="4"/>
  <c r="E86" i="4"/>
  <c r="H72" i="4"/>
  <c r="E73" i="4"/>
  <c r="H79" i="4"/>
  <c r="E80" i="4"/>
  <c r="H80" i="4" s="1"/>
  <c r="H83" i="2"/>
  <c r="H86" i="2" s="1"/>
  <c r="E86" i="2"/>
  <c r="H79" i="2"/>
  <c r="E80" i="2"/>
  <c r="H80" i="2" s="1"/>
  <c r="C100" i="2"/>
  <c r="E99" i="2"/>
  <c r="E100" i="2" s="1"/>
  <c r="H100" i="2" s="1"/>
  <c r="H98" i="2"/>
  <c r="H99" i="2" s="1"/>
  <c r="E73" i="2"/>
  <c r="H73" i="2" s="1"/>
  <c r="H72" i="2"/>
  <c r="D100" i="2"/>
  <c r="F100" i="1"/>
  <c r="G99" i="1"/>
  <c r="F99" i="1"/>
  <c r="D99" i="1"/>
  <c r="D100" i="1" s="1"/>
  <c r="C99" i="1"/>
  <c r="H98" i="1"/>
  <c r="E98" i="1"/>
  <c r="E99" i="1" s="1"/>
  <c r="G97" i="1"/>
  <c r="F97" i="1"/>
  <c r="D97" i="1"/>
  <c r="C97" i="1"/>
  <c r="C100" i="1" s="1"/>
  <c r="H96" i="1"/>
  <c r="E96" i="1"/>
  <c r="H95" i="1"/>
  <c r="E95" i="1"/>
  <c r="H94" i="1"/>
  <c r="E94" i="1"/>
  <c r="H93" i="1"/>
  <c r="E93" i="1"/>
  <c r="H92" i="1"/>
  <c r="E92" i="1"/>
  <c r="E97" i="1" s="1"/>
  <c r="H97" i="1" s="1"/>
  <c r="G86" i="1"/>
  <c r="D86" i="1"/>
  <c r="C86" i="1"/>
  <c r="G85" i="1"/>
  <c r="F85" i="1"/>
  <c r="D85" i="1"/>
  <c r="C85" i="1"/>
  <c r="H84" i="1"/>
  <c r="E84" i="1"/>
  <c r="E85" i="1" s="1"/>
  <c r="H85" i="1" s="1"/>
  <c r="G83" i="1"/>
  <c r="F83" i="1"/>
  <c r="F86" i="1" s="1"/>
  <c r="D83" i="1"/>
  <c r="C83" i="1"/>
  <c r="E82" i="1"/>
  <c r="E81" i="1"/>
  <c r="H81" i="1" s="1"/>
  <c r="G80" i="1"/>
  <c r="D80" i="1"/>
  <c r="C80" i="1"/>
  <c r="G79" i="1"/>
  <c r="F79" i="1"/>
  <c r="F80" i="1" s="1"/>
  <c r="D79" i="1"/>
  <c r="C79" i="1"/>
  <c r="H78" i="1"/>
  <c r="E78" i="1"/>
  <c r="H77" i="1"/>
  <c r="E77" i="1"/>
  <c r="H76" i="1"/>
  <c r="E76" i="1"/>
  <c r="G75" i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H71" i="1"/>
  <c r="E71" i="1"/>
  <c r="H70" i="1"/>
  <c r="E70" i="1"/>
  <c r="E72" i="1" s="1"/>
  <c r="G69" i="1"/>
  <c r="F69" i="1"/>
  <c r="F73" i="1" s="1"/>
  <c r="D69" i="1"/>
  <c r="C69" i="1"/>
  <c r="H68" i="1"/>
  <c r="E68" i="1"/>
  <c r="H67" i="1"/>
  <c r="E67" i="1"/>
  <c r="H66" i="1"/>
  <c r="E66" i="1"/>
  <c r="G65" i="1"/>
  <c r="F65" i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E65" i="1" s="1"/>
  <c r="H65" i="1" s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E43" i="1" s="1"/>
  <c r="H43" i="1" s="1"/>
  <c r="H25" i="1"/>
  <c r="E25" i="1"/>
  <c r="G24" i="1"/>
  <c r="G101" i="1" s="1"/>
  <c r="F24" i="1"/>
  <c r="D24" i="1"/>
  <c r="C24" i="1"/>
  <c r="H23" i="1"/>
  <c r="E23" i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24" i="1" s="1"/>
  <c r="H73" i="4" l="1"/>
  <c r="E102" i="4"/>
  <c r="H102" i="4" s="1"/>
  <c r="E83" i="1"/>
  <c r="H83" i="1" s="1"/>
  <c r="H86" i="1" s="1"/>
  <c r="E52" i="1"/>
  <c r="H52" i="1" s="1"/>
  <c r="E69" i="1"/>
  <c r="H69" i="1" s="1"/>
  <c r="E79" i="1"/>
  <c r="E80" i="1" s="1"/>
  <c r="H80" i="1" s="1"/>
  <c r="H82" i="1"/>
  <c r="D101" i="1"/>
  <c r="H79" i="1"/>
  <c r="C101" i="1"/>
  <c r="E100" i="1"/>
  <c r="H99" i="1"/>
  <c r="H100" i="1" s="1"/>
  <c r="F101" i="1"/>
  <c r="E73" i="1"/>
  <c r="H73" i="1" s="1"/>
  <c r="H72" i="1"/>
  <c r="H10" i="1"/>
  <c r="H24" i="1" s="1"/>
  <c r="E86" i="1" l="1"/>
  <c r="E101" i="1"/>
  <c r="H101" i="1" s="1"/>
</calcChain>
</file>

<file path=xl/sharedStrings.xml><?xml version="1.0" encoding="utf-8"?>
<sst xmlns="http://schemas.openxmlformats.org/spreadsheetml/2006/main" count="789" uniqueCount="87">
  <si>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</si>
  <si>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</si>
  <si>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</si>
  <si>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</si>
  <si>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2020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</si>
  <si>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</si>
  <si>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</si>
  <si>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</si>
  <si>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</si>
  <si>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</si>
  <si>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</si>
  <si>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</si>
  <si>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</si>
  <si>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</si>
  <si>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</si>
  <si>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</si>
  <si>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</si>
  <si>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</si>
  <si>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</si>
  <si>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</si>
  <si>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</si>
  <si>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</si>
  <si>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</si>
  <si>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</si>
  <si>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</si>
  <si>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</si>
  <si>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</si>
  <si>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</si>
  <si>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</si>
  <si>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</si>
  <si>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</si>
  <si>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</si>
  <si>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</si>
  <si>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</si>
  <si>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</si>
  <si>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</si>
  <si>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</si>
  <si>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</si>
  <si>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</si>
  <si>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</si>
  <si>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</si>
  <si>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</si>
  <si>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</si>
  <si>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</si>
  <si>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</si>
  <si>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</si>
  <si>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</si>
  <si>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</si>
  <si>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</si>
  <si>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</si>
  <si>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</si>
  <si>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</si>
  <si>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</si>
  <si>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</si>
  <si>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</si>
  <si>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</si>
  <si>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</si>
  <si>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</si>
  <si>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</si>
  <si>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</si>
  <si>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</si>
  <si>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</si>
  <si>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</si>
  <si>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</si>
  <si>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</si>
  <si>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</si>
  <si>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</si>
  <si>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</si>
  <si>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</si>
  <si>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</si>
  <si>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</si>
  <si>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</si>
  <si>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</si>
  <si>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</si>
  <si>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</si>
  <si>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</si>
  <si>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</si>
  <si>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Derechos de Propieda Intelectual</t>
  </si>
  <si>
    <t>TOTAL</t>
  </si>
  <si>
    <t>Al Personal de Servicios Eventuales</t>
  </si>
  <si>
    <t>AL 29 DE FEBRERO DE 2020</t>
  </si>
  <si>
    <t>AL 31 DE MARZO DE 2020</t>
  </si>
  <si>
    <t>Bienes Muebles Diversos</t>
  </si>
  <si>
    <t>AL 30 DE ABRIL DE 2020</t>
  </si>
  <si>
    <t>AL 31 DE MAYO DE 2020</t>
  </si>
  <si>
    <t>AL 30 DE JUNIO DE 2020</t>
  </si>
  <si>
    <t>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</si>
</sst>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75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49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44" fontId="0" fillId="0" borderId="0" xfId="2" applyFont="1"/>
    <xf numFmtId="43" fontId="0" fillId="0" borderId="0" xfId="0" applyNumberFormat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Fill="1" applyBorder="1"/>
    <xf numFmtId="0" fontId="6" fillId="0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44" fontId="6" fillId="0" borderId="2" xfId="2" applyFont="1" applyFill="1" applyBorder="1" applyAlignment="1">
      <alignment horizontal="center"/>
    </xf>
    <xf numFmtId="44" fontId="6" fillId="2" borderId="3" xfId="2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Fill="1" applyBorder="1"/>
    <xf numFmtId="0" fontId="6" fillId="0" borderId="8" xfId="0" applyFont="1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/>
    <xf numFmtId="0" fontId="8" fillId="0" borderId="11" xfId="0" applyFont="1" applyFill="1" applyBorder="1"/>
    <xf numFmtId="0" fontId="6" fillId="0" borderId="12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44" fontId="6" fillId="3" borderId="4" xfId="2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8" fillId="0" borderId="9" xfId="0" applyFont="1" applyFill="1" applyBorder="1"/>
    <xf numFmtId="0" fontId="8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43" fontId="1" fillId="0" borderId="0" xfId="1"/>
    <xf numFmtId="0" fontId="6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44" fontId="6" fillId="4" borderId="1" xfId="2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4" fontId="6" fillId="5" borderId="2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44" fontId="6" fillId="6" borderId="1" xfId="2" applyFont="1" applyFill="1" applyBorder="1" applyAlignment="1">
      <alignment horizontal="center"/>
    </xf>
    <xf numFmtId="44" fontId="6" fillId="7" borderId="2" xfId="2" applyFont="1" applyFill="1" applyBorder="1" applyAlignment="1">
      <alignment horizontal="center"/>
    </xf>
    <xf numFmtId="0" fontId="6" fillId="0" borderId="0" xfId="0" applyFont="1"/>
    <xf numFmtId="44" fontId="8" fillId="0" borderId="6" xfId="2" applyFont="1" applyBorder="1"/>
    <xf numFmtId="44" fontId="8" fillId="0" borderId="7" xfId="2" applyFont="1" applyBorder="1"/>
    <xf numFmtId="0" fontId="10" fillId="0" borderId="0" xfId="0" applyFont="1"/>
    <xf numFmtId="44" fontId="8" fillId="0" borderId="9" xfId="2" applyFont="1" applyBorder="1"/>
    <xf numFmtId="44" fontId="8" fillId="0" borderId="9" xfId="2" applyFont="1" applyFill="1" applyBorder="1"/>
    <xf numFmtId="164" fontId="6" fillId="0" borderId="9" xfId="2" applyNumberFormat="1" applyFont="1" applyFill="1" applyBorder="1" applyAlignment="1">
      <alignment horizontal="center"/>
    </xf>
    <xf numFmtId="44" fontId="6" fillId="0" borderId="9" xfId="2" applyFont="1" applyFill="1" applyBorder="1"/>
    <xf numFmtId="44" fontId="6" fillId="4" borderId="9" xfId="2" applyFont="1" applyFill="1" applyBorder="1"/>
    <xf numFmtId="44" fontId="6" fillId="5" borderId="9" xfId="2" applyFont="1" applyFill="1" applyBorder="1"/>
    <xf numFmtId="44" fontId="6" fillId="2" borderId="10" xfId="2" applyFont="1" applyFill="1" applyBorder="1"/>
    <xf numFmtId="166" fontId="6" fillId="3" borderId="7" xfId="1" applyNumberFormat="1" applyFont="1" applyFill="1" applyBorder="1"/>
    <xf numFmtId="44" fontId="10" fillId="0" borderId="0" xfId="2" applyFont="1"/>
    <xf numFmtId="43" fontId="10" fillId="0" borderId="0" xfId="0" applyNumberFormat="1" applyFont="1"/>
    <xf numFmtId="44" fontId="8" fillId="0" borderId="12" xfId="2" applyFont="1" applyBorder="1"/>
    <xf numFmtId="44" fontId="8" fillId="0" borderId="15" xfId="2" applyFont="1" applyBorder="1"/>
    <xf numFmtId="44" fontId="6" fillId="0" borderId="2" xfId="2" applyFont="1" applyFill="1" applyBorder="1"/>
    <xf numFmtId="44" fontId="6" fillId="0" borderId="4" xfId="2" applyFont="1" applyBorder="1"/>
    <xf numFmtId="44" fontId="6" fillId="0" borderId="0" xfId="2" applyFont="1" applyFill="1" applyBorder="1"/>
    <xf numFmtId="44" fontId="6" fillId="0" borderId="0" xfId="2" applyFont="1" applyBorder="1"/>
    <xf numFmtId="44" fontId="8" fillId="0" borderId="14" xfId="2" applyFont="1" applyBorder="1"/>
    <xf numFmtId="44" fontId="8" fillId="0" borderId="25" xfId="2" applyFont="1" applyBorder="1"/>
    <xf numFmtId="44" fontId="8" fillId="0" borderId="16" xfId="2" applyFont="1" applyBorder="1"/>
    <xf numFmtId="44" fontId="6" fillId="0" borderId="16" xfId="2" applyFont="1" applyBorder="1"/>
    <xf numFmtId="44" fontId="6" fillId="2" borderId="9" xfId="2" applyFont="1" applyFill="1" applyBorder="1"/>
    <xf numFmtId="44" fontId="6" fillId="3" borderId="16" xfId="2" applyFont="1" applyFill="1" applyBorder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44" fontId="6" fillId="0" borderId="12" xfId="2" applyFont="1" applyFill="1" applyBorder="1"/>
    <xf numFmtId="44" fontId="8" fillId="0" borderId="26" xfId="2" applyFont="1" applyBorder="1"/>
    <xf numFmtId="44" fontId="6" fillId="0" borderId="18" xfId="2" applyFont="1" applyFill="1" applyBorder="1"/>
    <xf numFmtId="44" fontId="6" fillId="4" borderId="18" xfId="2" applyFont="1" applyFill="1" applyBorder="1"/>
    <xf numFmtId="44" fontId="6" fillId="5" borderId="18" xfId="2" applyFont="1" applyFill="1" applyBorder="1"/>
    <xf numFmtId="44" fontId="6" fillId="2" borderId="18" xfId="2" applyFont="1" applyFill="1" applyBorder="1"/>
    <xf numFmtId="44" fontId="6" fillId="3" borderId="19" xfId="2" applyFont="1" applyFill="1" applyBorder="1"/>
    <xf numFmtId="44" fontId="8" fillId="0" borderId="14" xfId="2" applyFont="1" applyFill="1" applyBorder="1"/>
    <xf numFmtId="165" fontId="8" fillId="0" borderId="0" xfId="0" applyNumberFormat="1" applyFont="1" applyFill="1"/>
    <xf numFmtId="0" fontId="8" fillId="0" borderId="0" xfId="0" applyFont="1" applyFill="1"/>
    <xf numFmtId="44" fontId="6" fillId="0" borderId="21" xfId="2" applyFont="1" applyFill="1" applyBorder="1"/>
    <xf numFmtId="44" fontId="8" fillId="0" borderId="21" xfId="2" applyFont="1" applyFill="1" applyBorder="1"/>
    <xf numFmtId="44" fontId="8" fillId="0" borderId="27" xfId="2" applyFont="1" applyBorder="1"/>
    <xf numFmtId="44" fontId="6" fillId="0" borderId="23" xfId="2" applyFont="1" applyFill="1" applyBorder="1"/>
    <xf numFmtId="44" fontId="6" fillId="4" borderId="23" xfId="2" applyFont="1" applyFill="1" applyBorder="1"/>
    <xf numFmtId="44" fontId="6" fillId="5" borderId="23" xfId="2" applyFont="1" applyFill="1" applyBorder="1"/>
    <xf numFmtId="44" fontId="6" fillId="2" borderId="23" xfId="2" applyFont="1" applyFill="1" applyBorder="1"/>
    <xf numFmtId="44" fontId="6" fillId="3" borderId="24" xfId="2" applyFont="1" applyFill="1" applyBorder="1"/>
    <xf numFmtId="164" fontId="6" fillId="0" borderId="14" xfId="2" applyNumberFormat="1" applyFont="1" applyFill="1" applyBorder="1" applyProtection="1"/>
    <xf numFmtId="44" fontId="6" fillId="0" borderId="14" xfId="2" applyFont="1" applyFill="1" applyBorder="1"/>
    <xf numFmtId="44" fontId="6" fillId="4" borderId="14" xfId="2" applyFont="1" applyFill="1" applyBorder="1"/>
    <xf numFmtId="44" fontId="6" fillId="5" borderId="14" xfId="2" applyFont="1" applyFill="1" applyBorder="1"/>
    <xf numFmtId="44" fontId="6" fillId="2" borderId="14" xfId="2" applyFont="1" applyFill="1" applyBorder="1"/>
    <xf numFmtId="44" fontId="6" fillId="3" borderId="25" xfId="2" applyFont="1" applyFill="1" applyBorder="1"/>
    <xf numFmtId="43" fontId="10" fillId="0" borderId="0" xfId="1" applyFont="1"/>
    <xf numFmtId="44" fontId="6" fillId="6" borderId="9" xfId="2" applyFont="1" applyFill="1" applyBorder="1"/>
    <xf numFmtId="44" fontId="6" fillId="7" borderId="9" xfId="2" applyFont="1" applyFill="1" applyBorder="1"/>
    <xf numFmtId="44" fontId="6" fillId="6" borderId="18" xfId="2" applyFont="1" applyFill="1" applyBorder="1"/>
    <xf numFmtId="44" fontId="6" fillId="7" borderId="18" xfId="2" applyFont="1" applyFill="1" applyBorder="1"/>
    <xf numFmtId="44" fontId="6" fillId="6" borderId="23" xfId="2" applyFont="1" applyFill="1" applyBorder="1"/>
    <xf numFmtId="44" fontId="6" fillId="7" borderId="23" xfId="2" applyFont="1" applyFill="1" applyBorder="1"/>
    <xf numFmtId="44" fontId="6" fillId="6" borderId="14" xfId="2" applyFont="1" applyFill="1" applyBorder="1"/>
    <xf numFmtId="44" fontId="6" fillId="7" borderId="14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9" fillId="0" borderId="6" xfId="2" applyFont="1" applyBorder="1"/>
    <xf numFmtId="44" fontId="9" fillId="0" borderId="7" xfId="2" applyFont="1" applyBorder="1"/>
    <xf numFmtId="44" fontId="9" fillId="0" borderId="9" xfId="2" applyFont="1" applyBorder="1"/>
    <xf numFmtId="44" fontId="9" fillId="0" borderId="9" xfId="2" applyFont="1" applyFill="1" applyBorder="1"/>
    <xf numFmtId="164" fontId="7" fillId="0" borderId="9" xfId="2" applyNumberFormat="1" applyFont="1" applyFill="1" applyBorder="1" applyAlignment="1">
      <alignment horizontal="center"/>
    </xf>
    <xf numFmtId="44" fontId="7" fillId="0" borderId="9" xfId="2" applyFont="1" applyFill="1" applyBorder="1"/>
    <xf numFmtId="44" fontId="7" fillId="6" borderId="9" xfId="2" applyFont="1" applyFill="1" applyBorder="1"/>
    <xf numFmtId="44" fontId="7" fillId="7" borderId="9" xfId="2" applyFont="1" applyFill="1" applyBorder="1"/>
    <xf numFmtId="44" fontId="7" fillId="2" borderId="10" xfId="2" applyFont="1" applyFill="1" applyBorder="1"/>
    <xf numFmtId="166" fontId="7" fillId="3" borderId="7" xfId="1" applyNumberFormat="1" applyFont="1" applyFill="1" applyBorder="1"/>
    <xf numFmtId="44" fontId="9" fillId="0" borderId="12" xfId="2" applyFont="1" applyBorder="1"/>
    <xf numFmtId="44" fontId="9" fillId="0" borderId="15" xfId="2" applyFont="1" applyBorder="1"/>
    <xf numFmtId="44" fontId="7" fillId="0" borderId="2" xfId="2" applyFont="1" applyFill="1" applyBorder="1"/>
    <xf numFmtId="44" fontId="7" fillId="0" borderId="4" xfId="2" applyFont="1" applyBorder="1"/>
    <xf numFmtId="44" fontId="7" fillId="0" borderId="0" xfId="2" applyFont="1" applyFill="1" applyBorder="1"/>
    <xf numFmtId="44" fontId="7" fillId="0" borderId="0" xfId="2" applyFont="1" applyBorder="1"/>
    <xf numFmtId="44" fontId="9" fillId="0" borderId="14" xfId="2" applyFont="1" applyBorder="1"/>
    <xf numFmtId="44" fontId="9" fillId="0" borderId="25" xfId="2" applyFont="1" applyBorder="1"/>
    <xf numFmtId="44" fontId="9" fillId="0" borderId="16" xfId="2" applyFont="1" applyBorder="1"/>
    <xf numFmtId="44" fontId="7" fillId="0" borderId="16" xfId="2" applyFont="1" applyBorder="1"/>
    <xf numFmtId="44" fontId="7" fillId="2" borderId="9" xfId="2" applyFont="1" applyFill="1" applyBorder="1"/>
    <xf numFmtId="44" fontId="7" fillId="3" borderId="16" xfId="2" applyFont="1" applyFill="1" applyBorder="1"/>
    <xf numFmtId="44" fontId="7" fillId="0" borderId="12" xfId="2" applyFont="1" applyFill="1" applyBorder="1"/>
    <xf numFmtId="44" fontId="9" fillId="0" borderId="26" xfId="2" applyFont="1" applyBorder="1"/>
    <xf numFmtId="44" fontId="7" fillId="0" borderId="18" xfId="2" applyFont="1" applyFill="1" applyBorder="1"/>
    <xf numFmtId="44" fontId="7" fillId="6" borderId="18" xfId="2" applyFont="1" applyFill="1" applyBorder="1"/>
    <xf numFmtId="44" fontId="7" fillId="7" borderId="18" xfId="2" applyFont="1" applyFill="1" applyBorder="1"/>
    <xf numFmtId="44" fontId="7" fillId="2" borderId="18" xfId="2" applyFont="1" applyFill="1" applyBorder="1"/>
    <xf numFmtId="44" fontId="7" fillId="3" borderId="19" xfId="2" applyFont="1" applyFill="1" applyBorder="1"/>
    <xf numFmtId="44" fontId="9" fillId="0" borderId="14" xfId="2" applyFont="1" applyFill="1" applyBorder="1"/>
    <xf numFmtId="44" fontId="7" fillId="0" borderId="21" xfId="2" applyFont="1" applyFill="1" applyBorder="1"/>
    <xf numFmtId="44" fontId="9" fillId="0" borderId="21" xfId="2" applyFont="1" applyFill="1" applyBorder="1"/>
    <xf numFmtId="44" fontId="9" fillId="0" borderId="27" xfId="2" applyFont="1" applyBorder="1"/>
    <xf numFmtId="44" fontId="7" fillId="0" borderId="23" xfId="2" applyFont="1" applyFill="1" applyBorder="1"/>
    <xf numFmtId="44" fontId="7" fillId="6" borderId="23" xfId="2" applyFont="1" applyFill="1" applyBorder="1"/>
    <xf numFmtId="44" fontId="7" fillId="7" borderId="23" xfId="2" applyFont="1" applyFill="1" applyBorder="1"/>
    <xf numFmtId="44" fontId="7" fillId="2" borderId="23" xfId="2" applyFont="1" applyFill="1" applyBorder="1"/>
    <xf numFmtId="44" fontId="7" fillId="3" borderId="24" xfId="2" applyFont="1" applyFill="1" applyBorder="1"/>
    <xf numFmtId="164" fontId="7" fillId="0" borderId="14" xfId="2" applyNumberFormat="1" applyFont="1" applyFill="1" applyBorder="1" applyProtection="1"/>
    <xf numFmtId="44" fontId="7" fillId="0" borderId="14" xfId="2" applyFont="1" applyFill="1" applyBorder="1"/>
    <xf numFmtId="44" fontId="7" fillId="6" borderId="14" xfId="2" applyFont="1" applyFill="1" applyBorder="1"/>
    <xf numFmtId="44" fontId="7" fillId="7" borderId="14" xfId="2" applyFont="1" applyFill="1" applyBorder="1"/>
    <xf numFmtId="44" fontId="7" fillId="2" borderId="14" xfId="2" applyFont="1" applyFill="1" applyBorder="1"/>
    <xf numFmtId="44" fontId="7" fillId="3" borderId="25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A275AB"/>
      <color rgb="FFE6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opLeftCell="A70" workbookViewId="0">
      <selection activeCell="C18" sqref="C1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2.75" customHeight="1" x14ac:dyDescent="0.25">
      <c r="A3" s="1"/>
      <c r="B3" s="181" t="s">
        <v>1</v>
      </c>
      <c r="C3" s="181"/>
      <c r="D3" s="181"/>
      <c r="E3" s="181"/>
      <c r="F3" s="181"/>
      <c r="G3" s="52"/>
      <c r="H3" s="1"/>
      <c r="I3" s="1"/>
    </row>
    <row r="4" spans="1:9" ht="12.75" customHeight="1" x14ac:dyDescent="0.25">
      <c r="A4" s="2"/>
      <c r="B4" s="181" t="s">
        <v>2</v>
      </c>
      <c r="C4" s="181"/>
      <c r="D4" s="181"/>
      <c r="E4" s="181"/>
      <c r="F4" s="181"/>
      <c r="G4" s="52"/>
      <c r="H4" s="2"/>
      <c r="I4" s="1"/>
    </row>
    <row r="5" spans="1:9" ht="12.75" customHeight="1" x14ac:dyDescent="0.25">
      <c r="A5" s="2"/>
      <c r="B5" s="52"/>
      <c r="C5" s="52"/>
      <c r="D5" s="52"/>
      <c r="E5" s="52"/>
      <c r="F5" s="52"/>
      <c r="G5" s="52"/>
      <c r="H5" s="2"/>
      <c r="I5" s="1"/>
    </row>
    <row r="6" spans="1:9" ht="12.7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2.75" customHeight="1" x14ac:dyDescent="0.25">
      <c r="A7" s="51"/>
      <c r="B7" s="180" t="s">
        <v>4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65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55" t="s">
        <v>9</v>
      </c>
      <c r="F9" s="57" t="s">
        <v>10</v>
      </c>
      <c r="G9" s="6" t="s">
        <v>11</v>
      </c>
      <c r="H9" s="7" t="s">
        <v>12</v>
      </c>
    </row>
    <row r="10" spans="1:9" s="68" customFormat="1" ht="12.75" customHeight="1" x14ac:dyDescent="0.2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391054.1</v>
      </c>
      <c r="G10" s="66">
        <v>0</v>
      </c>
      <c r="H10" s="67">
        <f t="shared" ref="H10:H73" si="0">+E10-F10-G10</f>
        <v>4425925.9000000004</v>
      </c>
    </row>
    <row r="11" spans="1:9" s="68" customFormat="1" ht="12.75" customHeight="1" x14ac:dyDescent="0.2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s="68" customFormat="1" ht="12.75" customHeight="1" x14ac:dyDescent="0.2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s="68" customFormat="1" ht="12.75" customHeight="1" x14ac:dyDescent="0.2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89766.58</v>
      </c>
      <c r="G13" s="66">
        <v>0</v>
      </c>
      <c r="H13" s="67">
        <f t="shared" si="0"/>
        <v>1477129.46</v>
      </c>
    </row>
    <row r="14" spans="1:9" s="68" customFormat="1" ht="12.75" customHeight="1" x14ac:dyDescent="0.2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s="68" customFormat="1" ht="12.75" customHeight="1" x14ac:dyDescent="0.2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s="68" customFormat="1" ht="12.75" customHeight="1" x14ac:dyDescent="0.2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23189.55</v>
      </c>
      <c r="G16" s="66">
        <v>0</v>
      </c>
      <c r="H16" s="67">
        <f t="shared" si="0"/>
        <v>296455.45</v>
      </c>
    </row>
    <row r="17" spans="1:11" s="68" customFormat="1" ht="12.75" customHeight="1" x14ac:dyDescent="0.2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4979.1000000000004</v>
      </c>
      <c r="G17" s="66">
        <v>0</v>
      </c>
      <c r="H17" s="67">
        <f t="shared" si="0"/>
        <v>82708.97</v>
      </c>
    </row>
    <row r="18" spans="1:11" s="68" customFormat="1" ht="12.75" customHeight="1" x14ac:dyDescent="0.2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25927.03</v>
      </c>
      <c r="G18" s="66">
        <v>0</v>
      </c>
      <c r="H18" s="67">
        <f t="shared" si="0"/>
        <v>333013.96999999997</v>
      </c>
    </row>
    <row r="19" spans="1:11" s="68" customFormat="1" ht="12.75" customHeight="1" x14ac:dyDescent="0.2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6502.12</v>
      </c>
      <c r="G19" s="66">
        <v>0</v>
      </c>
      <c r="H19" s="67">
        <f t="shared" si="0"/>
        <v>114937.26000000001</v>
      </c>
    </row>
    <row r="20" spans="1:11" s="68" customFormat="1" ht="12.75" customHeight="1" x14ac:dyDescent="0.2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3885.76</v>
      </c>
      <c r="G20" s="66">
        <v>0</v>
      </c>
      <c r="H20" s="67">
        <f t="shared" si="0"/>
        <v>42744.24</v>
      </c>
    </row>
    <row r="21" spans="1:11" s="68" customFormat="1" ht="12.75" customHeight="1" x14ac:dyDescent="0.2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/>
      <c r="G21" s="66">
        <v>0</v>
      </c>
      <c r="H21" s="67">
        <f t="shared" si="0"/>
        <v>50055</v>
      </c>
    </row>
    <row r="22" spans="1:11" s="68" customFormat="1" ht="12.75" customHeight="1" x14ac:dyDescent="0.2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/>
      <c r="G22" s="66"/>
      <c r="H22" s="67"/>
    </row>
    <row r="23" spans="1:11" s="68" customFormat="1" ht="12.75" customHeight="1" x14ac:dyDescent="0.2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s="68" customFormat="1" ht="12.75" customHeight="1" x14ac:dyDescent="0.2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73">
        <f t="shared" si="2"/>
        <v>8316633.4699999997</v>
      </c>
      <c r="F24" s="74">
        <f t="shared" si="2"/>
        <v>545304.24</v>
      </c>
      <c r="G24" s="75">
        <f t="shared" si="2"/>
        <v>0</v>
      </c>
      <c r="H24" s="76">
        <f t="shared" si="2"/>
        <v>7764044.2299999995</v>
      </c>
    </row>
    <row r="25" spans="1:11" s="68" customFormat="1" ht="12.75" customHeight="1" x14ac:dyDescent="0.2">
      <c r="A25" s="11">
        <v>54101</v>
      </c>
      <c r="B25" s="12" t="s">
        <v>25</v>
      </c>
      <c r="C25" s="69">
        <v>45470</v>
      </c>
      <c r="D25" s="69">
        <v>331.25</v>
      </c>
      <c r="E25" s="66">
        <f t="shared" ref="E25:E42" si="3">+C25+D25</f>
        <v>45801.25</v>
      </c>
      <c r="F25" s="66">
        <v>8430.2000000000007</v>
      </c>
      <c r="G25" s="66">
        <v>0</v>
      </c>
      <c r="H25" s="67">
        <f t="shared" si="0"/>
        <v>37371.050000000003</v>
      </c>
    </row>
    <row r="26" spans="1:11" s="68" customFormat="1" ht="12.75" customHeight="1" x14ac:dyDescent="0.2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s="68" customFormat="1" ht="12.75" customHeight="1" x14ac:dyDescent="0.2">
      <c r="A27" s="11">
        <v>54104</v>
      </c>
      <c r="B27" s="12" t="s">
        <v>27</v>
      </c>
      <c r="C27" s="69">
        <v>55590</v>
      </c>
      <c r="D27" s="69"/>
      <c r="E27" s="66">
        <f t="shared" si="3"/>
        <v>55590</v>
      </c>
      <c r="F27" s="66">
        <v>0</v>
      </c>
      <c r="G27" s="66">
        <v>0</v>
      </c>
      <c r="H27" s="67">
        <f t="shared" si="0"/>
        <v>55590</v>
      </c>
    </row>
    <row r="28" spans="1:11" s="68" customFormat="1" ht="12.75" customHeight="1" x14ac:dyDescent="0.2">
      <c r="A28" s="11">
        <v>54105</v>
      </c>
      <c r="B28" s="12" t="s">
        <v>28</v>
      </c>
      <c r="C28" s="69">
        <v>27325</v>
      </c>
      <c r="D28" s="69">
        <v>11.2</v>
      </c>
      <c r="E28" s="66">
        <f t="shared" si="3"/>
        <v>27336.2</v>
      </c>
      <c r="F28" s="66">
        <v>0</v>
      </c>
      <c r="G28" s="66">
        <v>0</v>
      </c>
      <c r="H28" s="67">
        <f t="shared" si="0"/>
        <v>27336.2</v>
      </c>
      <c r="K28" s="77"/>
    </row>
    <row r="29" spans="1:11" s="68" customFormat="1" ht="12.75" customHeight="1" x14ac:dyDescent="0.2">
      <c r="A29" s="11">
        <v>54106</v>
      </c>
      <c r="B29" s="12" t="s">
        <v>29</v>
      </c>
      <c r="C29" s="69">
        <v>225</v>
      </c>
      <c r="D29" s="69"/>
      <c r="E29" s="66">
        <f t="shared" si="3"/>
        <v>225</v>
      </c>
      <c r="F29" s="66">
        <v>0</v>
      </c>
      <c r="G29" s="66">
        <v>0</v>
      </c>
      <c r="H29" s="67">
        <f t="shared" si="0"/>
        <v>225</v>
      </c>
    </row>
    <row r="30" spans="1:11" s="68" customFormat="1" ht="12.75" customHeight="1" x14ac:dyDescent="0.2">
      <c r="A30" s="11">
        <v>54107</v>
      </c>
      <c r="B30" s="12" t="s">
        <v>30</v>
      </c>
      <c r="C30" s="69">
        <v>25105</v>
      </c>
      <c r="D30" s="69">
        <v>12.5</v>
      </c>
      <c r="E30" s="66">
        <f t="shared" si="3"/>
        <v>25117.5</v>
      </c>
      <c r="F30" s="66">
        <v>0</v>
      </c>
      <c r="G30" s="66">
        <v>0</v>
      </c>
      <c r="H30" s="67">
        <f t="shared" si="0"/>
        <v>25117.5</v>
      </c>
    </row>
    <row r="31" spans="1:11" s="68" customFormat="1" ht="12.75" customHeight="1" x14ac:dyDescent="0.2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s="68" customFormat="1" ht="12.75" customHeight="1" x14ac:dyDescent="0.2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0</v>
      </c>
      <c r="G32" s="66">
        <v>0</v>
      </c>
      <c r="H32" s="67">
        <f t="shared" si="0"/>
        <v>7140</v>
      </c>
    </row>
    <row r="33" spans="1:12" s="68" customFormat="1" ht="12.75" customHeight="1" x14ac:dyDescent="0.2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0</v>
      </c>
      <c r="G33" s="66">
        <v>0</v>
      </c>
      <c r="H33" s="67">
        <f t="shared" si="0"/>
        <v>57710</v>
      </c>
    </row>
    <row r="34" spans="1:12" s="68" customFormat="1" ht="12.75" customHeight="1" x14ac:dyDescent="0.2">
      <c r="A34" s="11">
        <v>54111</v>
      </c>
      <c r="B34" s="12" t="s">
        <v>34</v>
      </c>
      <c r="C34" s="69">
        <v>925</v>
      </c>
      <c r="D34" s="69"/>
      <c r="E34" s="66">
        <f t="shared" si="3"/>
        <v>925</v>
      </c>
      <c r="F34" s="66">
        <v>0</v>
      </c>
      <c r="G34" s="66">
        <v>0</v>
      </c>
      <c r="H34" s="67">
        <f t="shared" si="0"/>
        <v>925</v>
      </c>
      <c r="L34" s="78"/>
    </row>
    <row r="35" spans="1:12" s="68" customFormat="1" ht="12.75" customHeight="1" x14ac:dyDescent="0.2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78"/>
    </row>
    <row r="36" spans="1:12" s="68" customFormat="1" ht="12.75" customHeight="1" x14ac:dyDescent="0.2">
      <c r="A36" s="11">
        <v>54113</v>
      </c>
      <c r="B36" s="12" t="s">
        <v>36</v>
      </c>
      <c r="C36" s="69">
        <v>1060</v>
      </c>
      <c r="D36" s="69"/>
      <c r="E36" s="66">
        <f t="shared" si="3"/>
        <v>1060</v>
      </c>
      <c r="F36" s="66">
        <v>0</v>
      </c>
      <c r="G36" s="66">
        <v>0</v>
      </c>
      <c r="H36" s="67">
        <f t="shared" si="0"/>
        <v>1060</v>
      </c>
      <c r="L36" s="78"/>
    </row>
    <row r="37" spans="1:12" s="68" customFormat="1" ht="12.75" customHeight="1" x14ac:dyDescent="0.2">
      <c r="A37" s="11">
        <v>54114</v>
      </c>
      <c r="B37" s="12" t="s">
        <v>37</v>
      </c>
      <c r="C37" s="69">
        <v>7275</v>
      </c>
      <c r="D37" s="69">
        <v>-744.5</v>
      </c>
      <c r="E37" s="66">
        <f t="shared" si="3"/>
        <v>6530.5</v>
      </c>
      <c r="F37" s="66">
        <v>55.5</v>
      </c>
      <c r="G37" s="66">
        <v>0</v>
      </c>
      <c r="H37" s="67">
        <f t="shared" si="0"/>
        <v>6475</v>
      </c>
    </row>
    <row r="38" spans="1:12" s="68" customFormat="1" ht="12.75" customHeight="1" x14ac:dyDescent="0.2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s="68" customFormat="1" ht="12.75" customHeight="1" x14ac:dyDescent="0.2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0</v>
      </c>
      <c r="G39" s="66">
        <v>0</v>
      </c>
      <c r="H39" s="67">
        <f t="shared" si="0"/>
        <v>800</v>
      </c>
    </row>
    <row r="40" spans="1:12" s="68" customFormat="1" ht="12.75" customHeight="1" x14ac:dyDescent="0.2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s="68" customFormat="1" ht="12.75" customHeight="1" x14ac:dyDescent="0.2">
      <c r="A41" s="11">
        <v>54119</v>
      </c>
      <c r="B41" s="12" t="s">
        <v>41</v>
      </c>
      <c r="C41" s="69">
        <v>2600</v>
      </c>
      <c r="D41" s="69"/>
      <c r="E41" s="66">
        <f t="shared" si="3"/>
        <v>2600</v>
      </c>
      <c r="F41" s="66">
        <v>0</v>
      </c>
      <c r="G41" s="66">
        <v>0</v>
      </c>
      <c r="H41" s="67">
        <f t="shared" si="0"/>
        <v>2600</v>
      </c>
    </row>
    <row r="42" spans="1:12" s="68" customFormat="1" ht="12.75" customHeight="1" thickBot="1" x14ac:dyDescent="0.25">
      <c r="A42" s="17">
        <v>54199</v>
      </c>
      <c r="B42" s="18" t="s">
        <v>42</v>
      </c>
      <c r="C42" s="79">
        <v>987925</v>
      </c>
      <c r="D42" s="79">
        <v>-414247.52</v>
      </c>
      <c r="E42" s="66">
        <f t="shared" si="3"/>
        <v>573677.48</v>
      </c>
      <c r="F42" s="66">
        <v>416700</v>
      </c>
      <c r="G42" s="66">
        <v>0</v>
      </c>
      <c r="H42" s="80">
        <f t="shared" si="0"/>
        <v>156977.47999999998</v>
      </c>
    </row>
    <row r="43" spans="1:12" s="68" customFormat="1" ht="12.75" customHeight="1" thickBot="1" x14ac:dyDescent="0.25">
      <c r="A43" s="19"/>
      <c r="B43" s="20" t="s">
        <v>43</v>
      </c>
      <c r="C43" s="81">
        <f>SUM(C25:C42)</f>
        <v>1247104</v>
      </c>
      <c r="D43" s="81">
        <f>SUM(D25:D42)</f>
        <v>-414700.87</v>
      </c>
      <c r="E43" s="81">
        <f>SUM(E25:E42)</f>
        <v>832403.13</v>
      </c>
      <c r="F43" s="81">
        <f>SUM(F25:F42)</f>
        <v>425185.7</v>
      </c>
      <c r="G43" s="81">
        <f>SUM(G25:G42)</f>
        <v>0</v>
      </c>
      <c r="H43" s="82">
        <f t="shared" si="0"/>
        <v>407217.43</v>
      </c>
    </row>
    <row r="44" spans="1:12" s="68" customFormat="1" ht="12.75" customHeight="1" x14ac:dyDescent="0.2">
      <c r="A44" s="21"/>
      <c r="B44" s="22"/>
      <c r="C44" s="83"/>
      <c r="D44" s="83"/>
      <c r="E44" s="83"/>
      <c r="F44" s="83"/>
      <c r="G44" s="83"/>
      <c r="H44" s="84"/>
    </row>
    <row r="45" spans="1:12" s="68" customFormat="1" ht="12.75" customHeight="1" x14ac:dyDescent="0.2">
      <c r="A45" s="21"/>
      <c r="B45" s="22"/>
      <c r="C45" s="83"/>
      <c r="D45" s="83"/>
      <c r="E45" s="83"/>
      <c r="F45" s="83"/>
      <c r="G45" s="83"/>
      <c r="H45" s="84"/>
    </row>
    <row r="46" spans="1:12" s="68" customFormat="1" ht="12.75" customHeight="1" thickBot="1" x14ac:dyDescent="0.25">
      <c r="A46" s="21"/>
      <c r="B46" s="22"/>
      <c r="C46" s="83"/>
      <c r="D46" s="83"/>
      <c r="E46" s="83"/>
      <c r="F46" s="83"/>
      <c r="G46" s="83"/>
      <c r="H46" s="84"/>
    </row>
    <row r="47" spans="1:12" s="68" customFormat="1" ht="12.75" customHeight="1" thickBot="1" x14ac:dyDescent="0.25">
      <c r="A47" s="3" t="s">
        <v>5</v>
      </c>
      <c r="B47" s="4" t="s">
        <v>6</v>
      </c>
      <c r="C47" s="23" t="s">
        <v>7</v>
      </c>
      <c r="D47" s="5" t="s">
        <v>8</v>
      </c>
      <c r="E47" s="56" t="s">
        <v>44</v>
      </c>
      <c r="F47" s="58" t="s">
        <v>10</v>
      </c>
      <c r="G47" s="24" t="s">
        <v>11</v>
      </c>
      <c r="H47" s="36" t="s">
        <v>12</v>
      </c>
    </row>
    <row r="48" spans="1:12" s="68" customFormat="1" ht="12.75" customHeight="1" x14ac:dyDescent="0.2">
      <c r="A48" s="25">
        <v>54201</v>
      </c>
      <c r="B48" s="26" t="s">
        <v>45</v>
      </c>
      <c r="C48" s="85">
        <v>197345</v>
      </c>
      <c r="D48" s="85">
        <v>0</v>
      </c>
      <c r="E48" s="66">
        <f t="shared" ref="E48:E51" si="4">+C48+D48</f>
        <v>197345</v>
      </c>
      <c r="F48" s="66">
        <v>11052.36</v>
      </c>
      <c r="G48" s="66">
        <v>0</v>
      </c>
      <c r="H48" s="86">
        <f t="shared" si="0"/>
        <v>186292.64</v>
      </c>
    </row>
    <row r="49" spans="1:8" s="68" customFormat="1" ht="12.75" customHeight="1" x14ac:dyDescent="0.2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1692.19</v>
      </c>
      <c r="G49" s="66">
        <v>0</v>
      </c>
      <c r="H49" s="67">
        <f t="shared" si="0"/>
        <v>40907.81</v>
      </c>
    </row>
    <row r="50" spans="1:8" s="68" customFormat="1" ht="12.75" customHeight="1" x14ac:dyDescent="0.2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17404.099999999999</v>
      </c>
      <c r="G50" s="66">
        <v>0</v>
      </c>
      <c r="H50" s="80">
        <f t="shared" si="0"/>
        <v>129862.94</v>
      </c>
    </row>
    <row r="51" spans="1:8" s="68" customFormat="1" ht="12.75" customHeight="1" x14ac:dyDescent="0.2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s="68" customFormat="1" ht="12.75" customHeight="1" x14ac:dyDescent="0.2">
      <c r="A52" s="27"/>
      <c r="B52" s="14" t="s">
        <v>43</v>
      </c>
      <c r="C52" s="72">
        <f>SUM(C48:C51)</f>
        <v>387795</v>
      </c>
      <c r="D52" s="72">
        <f>SUM(D48:D51)</f>
        <v>617.04</v>
      </c>
      <c r="E52" s="72">
        <f>SUM(E48:E51)</f>
        <v>388412.04000000004</v>
      </c>
      <c r="F52" s="72">
        <f>SUM(F48:F51)</f>
        <v>30148.65</v>
      </c>
      <c r="G52" s="72">
        <f>SUM(G48:G51)</f>
        <v>0</v>
      </c>
      <c r="H52" s="88">
        <f t="shared" si="0"/>
        <v>358263.39</v>
      </c>
    </row>
    <row r="53" spans="1:8" s="68" customFormat="1" ht="12.75" customHeight="1" x14ac:dyDescent="0.2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s="68" customFormat="1" ht="12.75" customHeight="1" x14ac:dyDescent="0.2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1527.2</v>
      </c>
      <c r="G54" s="66">
        <v>0</v>
      </c>
      <c r="H54" s="67">
        <f t="shared" si="0"/>
        <v>61472.800000000003</v>
      </c>
    </row>
    <row r="55" spans="1:8" s="68" customFormat="1" ht="12.75" customHeight="1" x14ac:dyDescent="0.2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s="68" customFormat="1" ht="12.75" customHeight="1" x14ac:dyDescent="0.2">
      <c r="A56" s="11">
        <v>54305</v>
      </c>
      <c r="B56" s="12" t="s">
        <v>52</v>
      </c>
      <c r="C56" s="69">
        <v>44600</v>
      </c>
      <c r="D56" s="69">
        <v>0</v>
      </c>
      <c r="E56" s="66">
        <f t="shared" si="5"/>
        <v>44600</v>
      </c>
      <c r="F56" s="66">
        <v>0</v>
      </c>
      <c r="G56" s="66">
        <v>0</v>
      </c>
      <c r="H56" s="87">
        <f t="shared" si="0"/>
        <v>44600</v>
      </c>
    </row>
    <row r="57" spans="1:8" s="68" customFormat="1" ht="12.75" customHeight="1" x14ac:dyDescent="0.2">
      <c r="A57" s="11">
        <v>54306</v>
      </c>
      <c r="B57" s="12" t="s">
        <v>53</v>
      </c>
      <c r="C57" s="69">
        <v>4300</v>
      </c>
      <c r="D57" s="69">
        <v>0</v>
      </c>
      <c r="E57" s="66">
        <f t="shared" si="5"/>
        <v>4300</v>
      </c>
      <c r="F57" s="66">
        <v>0</v>
      </c>
      <c r="G57" s="66">
        <v>0</v>
      </c>
      <c r="H57" s="87">
        <f t="shared" si="0"/>
        <v>4300</v>
      </c>
    </row>
    <row r="58" spans="1:8" s="68" customFormat="1" ht="12.75" customHeight="1" x14ac:dyDescent="0.2">
      <c r="A58" s="11">
        <v>54307</v>
      </c>
      <c r="B58" s="12" t="s">
        <v>54</v>
      </c>
      <c r="C58" s="69">
        <v>6500</v>
      </c>
      <c r="D58" s="69">
        <v>0</v>
      </c>
      <c r="E58" s="66">
        <f t="shared" si="5"/>
        <v>6500</v>
      </c>
      <c r="F58" s="66">
        <v>2000</v>
      </c>
      <c r="G58" s="66">
        <v>0</v>
      </c>
      <c r="H58" s="87">
        <f t="shared" si="0"/>
        <v>4500</v>
      </c>
    </row>
    <row r="59" spans="1:8" s="68" customFormat="1" ht="12.75" customHeight="1" x14ac:dyDescent="0.2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s="68" customFormat="1" ht="12.75" customHeight="1" x14ac:dyDescent="0.2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s="68" customFormat="1" ht="12.75" customHeight="1" x14ac:dyDescent="0.2">
      <c r="A61" s="11">
        <v>54314</v>
      </c>
      <c r="B61" s="12" t="s">
        <v>57</v>
      </c>
      <c r="C61" s="69">
        <v>35810</v>
      </c>
      <c r="D61" s="69">
        <v>90</v>
      </c>
      <c r="E61" s="66">
        <f t="shared" si="5"/>
        <v>35900</v>
      </c>
      <c r="F61" s="66">
        <v>90</v>
      </c>
      <c r="G61" s="66">
        <v>0</v>
      </c>
      <c r="H61" s="87">
        <f t="shared" si="0"/>
        <v>35810</v>
      </c>
    </row>
    <row r="62" spans="1:8" s="68" customFormat="1" ht="12.75" customHeight="1" x14ac:dyDescent="0.2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s="68" customFormat="1" ht="12.75" customHeight="1" x14ac:dyDescent="0.2">
      <c r="A63" s="11">
        <v>54317</v>
      </c>
      <c r="B63" s="12" t="s">
        <v>59</v>
      </c>
      <c r="C63" s="69">
        <v>598270</v>
      </c>
      <c r="D63" s="69">
        <v>2400</v>
      </c>
      <c r="E63" s="66">
        <f t="shared" si="5"/>
        <v>600670</v>
      </c>
      <c r="F63" s="66">
        <v>575728.92000000004</v>
      </c>
      <c r="G63" s="66">
        <v>0</v>
      </c>
      <c r="H63" s="87">
        <f t="shared" si="0"/>
        <v>24941.079999999958</v>
      </c>
    </row>
    <row r="64" spans="1:8" s="68" customFormat="1" ht="12.75" customHeight="1" x14ac:dyDescent="0.2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439.82</v>
      </c>
      <c r="G64" s="66">
        <v>0</v>
      </c>
      <c r="H64" s="87">
        <f t="shared" si="0"/>
        <v>52487.98</v>
      </c>
    </row>
    <row r="65" spans="1:9" s="68" customFormat="1" ht="12.75" customHeight="1" x14ac:dyDescent="0.2">
      <c r="A65" s="27"/>
      <c r="B65" s="14" t="s">
        <v>43</v>
      </c>
      <c r="C65" s="72">
        <f>SUM(C53:C64)</f>
        <v>896670</v>
      </c>
      <c r="D65" s="72">
        <f>SUM(D53:D64)</f>
        <v>10957.8</v>
      </c>
      <c r="E65" s="72">
        <f>SUM(E53:E64)</f>
        <v>907627.8</v>
      </c>
      <c r="F65" s="72">
        <f>SUM(F53:F64)</f>
        <v>594281.34</v>
      </c>
      <c r="G65" s="72">
        <f>SUM(G53:G64)</f>
        <v>0</v>
      </c>
      <c r="H65" s="88">
        <f t="shared" si="0"/>
        <v>313346.46000000008</v>
      </c>
    </row>
    <row r="66" spans="1:9" s="68" customFormat="1" ht="12.75" customHeight="1" x14ac:dyDescent="0.2">
      <c r="A66" s="11">
        <v>54402</v>
      </c>
      <c r="B66" s="12" t="s">
        <v>61</v>
      </c>
      <c r="C66" s="69">
        <v>11035</v>
      </c>
      <c r="D66" s="69">
        <v>0</v>
      </c>
      <c r="E66" s="66">
        <f t="shared" ref="E66:E68" si="6">+C66+D66</f>
        <v>11035</v>
      </c>
      <c r="F66" s="66"/>
      <c r="G66" s="69">
        <v>0</v>
      </c>
      <c r="H66" s="87">
        <f t="shared" si="0"/>
        <v>11035</v>
      </c>
    </row>
    <row r="67" spans="1:9" s="68" customFormat="1" ht="12.75" customHeight="1" x14ac:dyDescent="0.2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321</v>
      </c>
      <c r="G67" s="66">
        <v>0</v>
      </c>
      <c r="H67" s="87">
        <f t="shared" si="0"/>
        <v>11190</v>
      </c>
    </row>
    <row r="68" spans="1:9" s="68" customFormat="1" ht="12.75" customHeight="1" x14ac:dyDescent="0.2">
      <c r="A68" s="11">
        <v>54404</v>
      </c>
      <c r="B68" s="12" t="s">
        <v>63</v>
      </c>
      <c r="C68" s="69">
        <v>20000</v>
      </c>
      <c r="D68" s="69">
        <v>0</v>
      </c>
      <c r="E68" s="66">
        <f t="shared" si="6"/>
        <v>20000</v>
      </c>
      <c r="F68" s="66">
        <v>0</v>
      </c>
      <c r="G68" s="66">
        <v>0</v>
      </c>
      <c r="H68" s="87">
        <f t="shared" si="0"/>
        <v>20000</v>
      </c>
    </row>
    <row r="69" spans="1:9" s="68" customFormat="1" ht="12.75" customHeight="1" x14ac:dyDescent="0.2">
      <c r="A69" s="27"/>
      <c r="B69" s="14" t="s">
        <v>43</v>
      </c>
      <c r="C69" s="72">
        <f>SUM(C66:C68)</f>
        <v>42495</v>
      </c>
      <c r="D69" s="72">
        <f>SUM(D66:D68)</f>
        <v>51</v>
      </c>
      <c r="E69" s="72">
        <f>SUM(E66:E68)</f>
        <v>42546</v>
      </c>
      <c r="F69" s="72">
        <f>SUM(F66:F68)</f>
        <v>321</v>
      </c>
      <c r="G69" s="72">
        <f>SUM(G66:G68)</f>
        <v>0</v>
      </c>
      <c r="H69" s="88">
        <f t="shared" si="0"/>
        <v>42225</v>
      </c>
    </row>
    <row r="70" spans="1:9" s="68" customFormat="1" ht="12.75" customHeight="1" x14ac:dyDescent="0.2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s="68" customFormat="1" ht="12.75" customHeight="1" x14ac:dyDescent="0.2">
      <c r="A71" s="11">
        <v>54599</v>
      </c>
      <c r="B71" s="12" t="s">
        <v>65</v>
      </c>
      <c r="C71" s="69">
        <v>78800</v>
      </c>
      <c r="D71" s="69">
        <v>-10808.44</v>
      </c>
      <c r="E71" s="66">
        <f t="shared" si="7"/>
        <v>67991.56</v>
      </c>
      <c r="F71" s="66">
        <v>0</v>
      </c>
      <c r="G71" s="66">
        <v>0</v>
      </c>
      <c r="H71" s="87">
        <f t="shared" si="0"/>
        <v>67991.56</v>
      </c>
    </row>
    <row r="72" spans="1:9" s="68" customFormat="1" ht="12.75" customHeight="1" x14ac:dyDescent="0.2">
      <c r="A72" s="27"/>
      <c r="B72" s="14" t="s">
        <v>43</v>
      </c>
      <c r="C72" s="72">
        <f>SUM(C70:C71)</f>
        <v>85800</v>
      </c>
      <c r="D72" s="72">
        <f>SUM(D70:D71)</f>
        <v>-10808.44</v>
      </c>
      <c r="E72" s="72">
        <f>SUM(E70:E71)</f>
        <v>74991.56</v>
      </c>
      <c r="F72" s="72">
        <f>SUM(F70:F71)</f>
        <v>0</v>
      </c>
      <c r="G72" s="72">
        <f>SUM(G70:G71)</f>
        <v>0</v>
      </c>
      <c r="H72" s="87">
        <f t="shared" si="0"/>
        <v>74991.56</v>
      </c>
    </row>
    <row r="73" spans="1:9" s="68" customFormat="1" ht="12.75" customHeight="1" x14ac:dyDescent="0.2">
      <c r="A73" s="28"/>
      <c r="B73" s="14" t="s">
        <v>24</v>
      </c>
      <c r="C73" s="72">
        <f>+C72+C69+C65+C52+C43</f>
        <v>2659864</v>
      </c>
      <c r="D73" s="72">
        <f>+D72+D69+D65+D52+D43</f>
        <v>-413883.47</v>
      </c>
      <c r="E73" s="73">
        <f>+E72+E69+E65+E52+E43</f>
        <v>2245980.5300000003</v>
      </c>
      <c r="F73" s="74">
        <f>+F72+F69+F65+F52+F43</f>
        <v>1049936.69</v>
      </c>
      <c r="G73" s="89">
        <f>+G72+G69+G65+G52+G43</f>
        <v>0</v>
      </c>
      <c r="H73" s="90">
        <f t="shared" si="0"/>
        <v>1196043.8400000003</v>
      </c>
    </row>
    <row r="74" spans="1:9" s="68" customFormat="1" ht="12.75" customHeight="1" x14ac:dyDescent="0.2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9" si="8">+E74-F74-G74</f>
        <v>4710</v>
      </c>
    </row>
    <row r="75" spans="1:9" s="68" customFormat="1" ht="12.75" customHeight="1" x14ac:dyDescent="0.2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s="68" customFormat="1" ht="12.75" customHeight="1" x14ac:dyDescent="0.2">
      <c r="A76" s="11">
        <v>55601</v>
      </c>
      <c r="B76" s="12" t="s">
        <v>67</v>
      </c>
      <c r="C76" s="69">
        <v>48000</v>
      </c>
      <c r="D76" s="69">
        <v>0</v>
      </c>
      <c r="E76" s="66">
        <f t="shared" ref="E76:E78" si="9">+C76+D76</f>
        <v>48000</v>
      </c>
      <c r="F76" s="66">
        <v>36024.28</v>
      </c>
      <c r="G76" s="66">
        <v>0</v>
      </c>
      <c r="H76" s="87">
        <f t="shared" si="8"/>
        <v>11975.720000000001</v>
      </c>
    </row>
    <row r="77" spans="1:9" s="68" customFormat="1" ht="12.75" customHeight="1" x14ac:dyDescent="0.2">
      <c r="A77" s="11">
        <v>55602</v>
      </c>
      <c r="B77" s="12" t="s">
        <v>68</v>
      </c>
      <c r="C77" s="69">
        <v>26000</v>
      </c>
      <c r="D77" s="69">
        <v>0</v>
      </c>
      <c r="E77" s="66">
        <f t="shared" si="9"/>
        <v>26000</v>
      </c>
      <c r="F77" s="66">
        <v>0</v>
      </c>
      <c r="G77" s="66">
        <v>0</v>
      </c>
      <c r="H77" s="87">
        <f t="shared" si="8"/>
        <v>26000</v>
      </c>
    </row>
    <row r="78" spans="1:9" s="68" customFormat="1" ht="12.75" customHeight="1" x14ac:dyDescent="0.2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s="68" customFormat="1" ht="12.75" customHeight="1" x14ac:dyDescent="0.2">
      <c r="A79" s="27"/>
      <c r="B79" s="14" t="s">
        <v>43</v>
      </c>
      <c r="C79" s="72">
        <f>SUM(C76:C78)</f>
        <v>74025</v>
      </c>
      <c r="D79" s="72">
        <f>SUM(D76:D77)</f>
        <v>0</v>
      </c>
      <c r="E79" s="72">
        <f>SUM(E76:E78)</f>
        <v>74025</v>
      </c>
      <c r="F79" s="72">
        <f>SUM(F76:F78)</f>
        <v>36049.279999999999</v>
      </c>
      <c r="G79" s="72">
        <f>SUM(G76:G78)</f>
        <v>0</v>
      </c>
      <c r="H79" s="87">
        <f t="shared" si="8"/>
        <v>37975.72</v>
      </c>
      <c r="I79" s="91"/>
    </row>
    <row r="80" spans="1:9" s="68" customFormat="1" ht="12.75" customHeight="1" x14ac:dyDescent="0.2">
      <c r="A80" s="28"/>
      <c r="B80" s="14" t="s">
        <v>24</v>
      </c>
      <c r="C80" s="72">
        <f>+C79+C75</f>
        <v>78735</v>
      </c>
      <c r="D80" s="72">
        <f>+D75+D79</f>
        <v>0</v>
      </c>
      <c r="E80" s="73">
        <f>+E79+E75</f>
        <v>78735</v>
      </c>
      <c r="F80" s="74">
        <f>+F79+F75</f>
        <v>36049.279999999999</v>
      </c>
      <c r="G80" s="89">
        <f>+G75+G79</f>
        <v>0</v>
      </c>
      <c r="H80" s="90">
        <f t="shared" si="8"/>
        <v>42685.72</v>
      </c>
      <c r="I80" s="91"/>
    </row>
    <row r="81" spans="1:9" s="93" customFormat="1" ht="12.75" customHeight="1" x14ac:dyDescent="0.2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92"/>
    </row>
    <row r="82" spans="1:9" s="93" customFormat="1" ht="12.75" customHeight="1" x14ac:dyDescent="0.2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92"/>
    </row>
    <row r="83" spans="1:9" s="93" customFormat="1" ht="12.75" customHeight="1" x14ac:dyDescent="0.2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92"/>
    </row>
    <row r="84" spans="1:9" s="93" customFormat="1" ht="12.75" customHeight="1" x14ac:dyDescent="0.2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5500</v>
      </c>
      <c r="G84" s="69">
        <v>0</v>
      </c>
      <c r="H84" s="87">
        <f t="shared" si="8"/>
        <v>0</v>
      </c>
      <c r="I84" s="92"/>
    </row>
    <row r="85" spans="1:9" s="93" customFormat="1" ht="12.75" customHeight="1" thickBot="1" x14ac:dyDescent="0.25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5500</v>
      </c>
      <c r="G85" s="94">
        <f>SUM(G84)</f>
        <v>0</v>
      </c>
      <c r="H85" s="95">
        <f t="shared" si="8"/>
        <v>0</v>
      </c>
      <c r="I85" s="92"/>
    </row>
    <row r="86" spans="1:9" s="93" customFormat="1" ht="12.75" customHeight="1" thickBot="1" x14ac:dyDescent="0.25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97">
        <f t="shared" si="11"/>
        <v>9500</v>
      </c>
      <c r="F86" s="98">
        <f t="shared" si="11"/>
        <v>5500</v>
      </c>
      <c r="G86" s="99">
        <f t="shared" si="11"/>
        <v>0</v>
      </c>
      <c r="H86" s="100">
        <f t="shared" si="11"/>
        <v>4000</v>
      </c>
      <c r="I86" s="92"/>
    </row>
    <row r="87" spans="1:9" s="93" customFormat="1" ht="12.75" customHeight="1" x14ac:dyDescent="0.2">
      <c r="A87" s="22"/>
      <c r="B87" s="22"/>
      <c r="C87" s="83"/>
      <c r="D87" s="83"/>
      <c r="E87" s="83"/>
      <c r="F87" s="83"/>
      <c r="G87" s="83"/>
      <c r="H87" s="83"/>
      <c r="I87" s="92"/>
    </row>
    <row r="88" spans="1:9" s="93" customFormat="1" ht="12.75" customHeight="1" x14ac:dyDescent="0.2">
      <c r="A88" s="22"/>
      <c r="B88" s="22"/>
      <c r="C88" s="83"/>
      <c r="D88" s="83"/>
      <c r="E88" s="83"/>
      <c r="F88" s="83"/>
      <c r="G88" s="83"/>
      <c r="H88" s="83"/>
      <c r="I88" s="92"/>
    </row>
    <row r="89" spans="1:9" s="93" customFormat="1" ht="12.75" customHeight="1" x14ac:dyDescent="0.2">
      <c r="A89" s="22"/>
      <c r="B89" s="22"/>
      <c r="C89" s="83"/>
      <c r="D89" s="83"/>
      <c r="E89" s="83"/>
      <c r="F89" s="83"/>
      <c r="G89" s="83"/>
      <c r="H89" s="83"/>
      <c r="I89" s="92"/>
    </row>
    <row r="90" spans="1:9" s="93" customFormat="1" ht="12.75" customHeight="1" thickBot="1" x14ac:dyDescent="0.25">
      <c r="A90" s="22"/>
      <c r="B90" s="22"/>
      <c r="C90" s="83"/>
      <c r="D90" s="83"/>
      <c r="E90" s="83"/>
      <c r="F90" s="83"/>
      <c r="G90" s="83"/>
      <c r="H90" s="83"/>
      <c r="I90" s="92"/>
    </row>
    <row r="91" spans="1:9" s="93" customFormat="1" ht="12.75" customHeight="1" thickBot="1" x14ac:dyDescent="0.25">
      <c r="A91" s="3" t="s">
        <v>5</v>
      </c>
      <c r="B91" s="4" t="s">
        <v>6</v>
      </c>
      <c r="C91" s="23" t="s">
        <v>7</v>
      </c>
      <c r="D91" s="5" t="s">
        <v>8</v>
      </c>
      <c r="E91" s="56" t="s">
        <v>44</v>
      </c>
      <c r="F91" s="58" t="s">
        <v>10</v>
      </c>
      <c r="G91" s="24" t="s">
        <v>11</v>
      </c>
      <c r="H91" s="36" t="s">
        <v>12</v>
      </c>
      <c r="I91" s="92"/>
    </row>
    <row r="92" spans="1:9" s="103" customFormat="1" ht="12.75" customHeight="1" x14ac:dyDescent="0.2">
      <c r="A92" s="37">
        <v>61101</v>
      </c>
      <c r="B92" s="38" t="s">
        <v>73</v>
      </c>
      <c r="C92" s="101">
        <v>3060</v>
      </c>
      <c r="D92" s="101">
        <v>0</v>
      </c>
      <c r="E92" s="85">
        <f t="shared" ref="E92:E96" si="12">+C92+D92</f>
        <v>3060</v>
      </c>
      <c r="F92" s="85">
        <v>0</v>
      </c>
      <c r="G92" s="101">
        <v>0</v>
      </c>
      <c r="H92" s="86">
        <f t="shared" si="8"/>
        <v>3060</v>
      </c>
      <c r="I92" s="102"/>
    </row>
    <row r="93" spans="1:9" s="103" customFormat="1" ht="12.75" customHeight="1" x14ac:dyDescent="0.2">
      <c r="A93" s="27">
        <v>61102</v>
      </c>
      <c r="B93" s="41" t="s">
        <v>74</v>
      </c>
      <c r="C93" s="70">
        <v>6760</v>
      </c>
      <c r="D93" s="70">
        <v>0</v>
      </c>
      <c r="E93" s="66">
        <f t="shared" si="12"/>
        <v>6760</v>
      </c>
      <c r="F93" s="66">
        <v>0</v>
      </c>
      <c r="G93" s="70">
        <v>0</v>
      </c>
      <c r="H93" s="87">
        <f t="shared" si="8"/>
        <v>6760</v>
      </c>
      <c r="I93" s="102"/>
    </row>
    <row r="94" spans="1:9" s="103" customFormat="1" ht="12.75" customHeight="1" x14ac:dyDescent="0.2">
      <c r="A94" s="27">
        <v>61103</v>
      </c>
      <c r="B94" s="41" t="s">
        <v>75</v>
      </c>
      <c r="C94" s="70">
        <v>500</v>
      </c>
      <c r="D94" s="70">
        <v>0</v>
      </c>
      <c r="E94" s="66">
        <f t="shared" si="12"/>
        <v>500</v>
      </c>
      <c r="F94" s="66">
        <v>0</v>
      </c>
      <c r="G94" s="70">
        <v>0</v>
      </c>
      <c r="H94" s="87">
        <f t="shared" si="8"/>
        <v>500</v>
      </c>
      <c r="I94" s="102"/>
    </row>
    <row r="95" spans="1:9" s="103" customFormat="1" ht="12.75" customHeight="1" x14ac:dyDescent="0.2">
      <c r="A95" s="27">
        <v>61104</v>
      </c>
      <c r="B95" s="41" t="s">
        <v>76</v>
      </c>
      <c r="C95" s="70">
        <v>16000</v>
      </c>
      <c r="D95" s="70">
        <v>0</v>
      </c>
      <c r="E95" s="66">
        <f t="shared" si="12"/>
        <v>16000</v>
      </c>
      <c r="F95" s="66">
        <v>0</v>
      </c>
      <c r="G95" s="70">
        <v>0</v>
      </c>
      <c r="H95" s="87">
        <f t="shared" si="8"/>
        <v>16000</v>
      </c>
      <c r="I95" s="102"/>
    </row>
    <row r="96" spans="1:9" s="93" customFormat="1" ht="12.75" customHeight="1" x14ac:dyDescent="0.2">
      <c r="A96" s="11">
        <v>61108</v>
      </c>
      <c r="B96" s="12" t="s">
        <v>40</v>
      </c>
      <c r="C96" s="69">
        <v>1000</v>
      </c>
      <c r="D96" s="69">
        <v>0</v>
      </c>
      <c r="E96" s="66">
        <f t="shared" si="12"/>
        <v>1000</v>
      </c>
      <c r="F96" s="66">
        <v>0</v>
      </c>
      <c r="G96" s="69">
        <v>0</v>
      </c>
      <c r="H96" s="87">
        <f t="shared" si="8"/>
        <v>1000</v>
      </c>
      <c r="I96" s="92"/>
    </row>
    <row r="97" spans="1:10" s="93" customFormat="1" ht="12.75" customHeight="1" x14ac:dyDescent="0.2">
      <c r="A97" s="27"/>
      <c r="B97" s="14" t="s">
        <v>43</v>
      </c>
      <c r="C97" s="72">
        <f>SUM(C92:C96)</f>
        <v>27320</v>
      </c>
      <c r="D97" s="72">
        <f>SUM(D92:D96)</f>
        <v>0</v>
      </c>
      <c r="E97" s="72">
        <f>SUM(E92:E96)</f>
        <v>27320</v>
      </c>
      <c r="F97" s="72">
        <f>SUM(F92:F96)</f>
        <v>0</v>
      </c>
      <c r="G97" s="72">
        <f>SUM(G96)</f>
        <v>0</v>
      </c>
      <c r="H97" s="88">
        <f t="shared" si="8"/>
        <v>27320</v>
      </c>
      <c r="I97" s="92"/>
    </row>
    <row r="98" spans="1:10" s="93" customFormat="1" ht="12.75" customHeight="1" x14ac:dyDescent="0.2">
      <c r="A98" s="11">
        <v>61403</v>
      </c>
      <c r="B98" s="12" t="s">
        <v>77</v>
      </c>
      <c r="C98" s="69">
        <v>9235</v>
      </c>
      <c r="D98" s="69"/>
      <c r="E98" s="66">
        <f>+C98+D98</f>
        <v>9235</v>
      </c>
      <c r="F98" s="69">
        <v>0</v>
      </c>
      <c r="G98" s="69">
        <v>0</v>
      </c>
      <c r="H98" s="87">
        <f t="shared" si="8"/>
        <v>9235</v>
      </c>
      <c r="I98" s="92"/>
    </row>
    <row r="99" spans="1:10" s="93" customFormat="1" ht="12.75" customHeight="1" thickBot="1" x14ac:dyDescent="0.25">
      <c r="A99" s="42"/>
      <c r="B99" s="43" t="s">
        <v>43</v>
      </c>
      <c r="C99" s="104">
        <f>+C98</f>
        <v>9235</v>
      </c>
      <c r="D99" s="104">
        <f>+D98</f>
        <v>0</v>
      </c>
      <c r="E99" s="105">
        <f>+E98</f>
        <v>9235</v>
      </c>
      <c r="F99" s="105">
        <f>+F98</f>
        <v>0</v>
      </c>
      <c r="G99" s="105">
        <f>SUM(G98)</f>
        <v>0</v>
      </c>
      <c r="H99" s="106">
        <f t="shared" si="8"/>
        <v>9235</v>
      </c>
      <c r="I99" s="92"/>
    </row>
    <row r="100" spans="1:10" s="93" customFormat="1" ht="12.75" customHeight="1" thickBot="1" x14ac:dyDescent="0.25">
      <c r="A100" s="44"/>
      <c r="B100" s="45" t="s">
        <v>24</v>
      </c>
      <c r="C100" s="107">
        <f>+C97+C99</f>
        <v>36555</v>
      </c>
      <c r="D100" s="107">
        <f>+D99+D97</f>
        <v>0</v>
      </c>
      <c r="E100" s="108">
        <f>+E99+E97</f>
        <v>36555</v>
      </c>
      <c r="F100" s="109">
        <f>+F99+F97</f>
        <v>0</v>
      </c>
      <c r="G100" s="110">
        <v>0</v>
      </c>
      <c r="H100" s="111">
        <f>+H99+H97</f>
        <v>36555</v>
      </c>
      <c r="I100" s="92"/>
    </row>
    <row r="101" spans="1:10" s="68" customFormat="1" ht="12.75" customHeight="1" x14ac:dyDescent="0.2">
      <c r="A101" s="46"/>
      <c r="B101" s="47" t="s">
        <v>78</v>
      </c>
      <c r="C101" s="112">
        <f>+C100+C86+C80+C73+C24</f>
        <v>10687404</v>
      </c>
      <c r="D101" s="113">
        <f>+D100+D86+D80+D73+D24</f>
        <v>0</v>
      </c>
      <c r="E101" s="114">
        <f>+E24+E73+E80+E100+E86</f>
        <v>10687404</v>
      </c>
      <c r="F101" s="115">
        <f>+F24+F73+F80+F100+F86</f>
        <v>1636790.21</v>
      </c>
      <c r="G101" s="116">
        <f>+G24+G73+G80+G100+G86</f>
        <v>0</v>
      </c>
      <c r="H101" s="117">
        <f>+E101-F101-G101</f>
        <v>9050613.7899999991</v>
      </c>
      <c r="I101" s="91"/>
    </row>
    <row r="102" spans="1:10" s="68" customFormat="1" ht="12.75" customHeight="1" x14ac:dyDescent="0.2">
      <c r="C102" s="118"/>
      <c r="D102" s="118"/>
      <c r="E102" s="118"/>
      <c r="F102" s="118"/>
      <c r="G102" s="118"/>
      <c r="H102" s="91"/>
      <c r="I102" s="91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J109" s="29"/>
    </row>
    <row r="110" spans="1:10" ht="12.75" customHeight="1" x14ac:dyDescent="0.25">
      <c r="C110" s="48"/>
      <c r="D110" s="48"/>
      <c r="E110" s="48"/>
      <c r="F110" s="48"/>
      <c r="G110" s="48"/>
    </row>
    <row r="111" spans="1:10" ht="12.75" customHeight="1" x14ac:dyDescent="0.25">
      <c r="C111" s="49"/>
      <c r="D111" s="49"/>
      <c r="E111" s="49"/>
      <c r="F111" s="49"/>
      <c r="G111" s="49"/>
      <c r="H111" s="49"/>
    </row>
    <row r="112" spans="1:10" ht="12.75" customHeight="1" x14ac:dyDescent="0.25">
      <c r="C112" s="50"/>
      <c r="D112" s="50"/>
      <c r="E112" s="50"/>
      <c r="F112" s="50"/>
      <c r="G112" s="50"/>
      <c r="H112" s="50"/>
    </row>
  </sheetData>
  <mergeCells count="6">
    <mergeCell ref="A8:H8"/>
    <mergeCell ref="B3:F3"/>
    <mergeCell ref="B2:I2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ENE-2020&amp;R&amp;P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67" workbookViewId="0">
      <selection activeCell="K90" sqref="K89:K90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customHeight="1" x14ac:dyDescent="0.25"/>
    <row r="2" spans="1:9" ht="1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5" customHeight="1" x14ac:dyDescent="0.25">
      <c r="A3" s="1"/>
      <c r="B3" s="181" t="s">
        <v>1</v>
      </c>
      <c r="C3" s="181"/>
      <c r="D3" s="181"/>
      <c r="E3" s="181"/>
      <c r="F3" s="181"/>
      <c r="G3" s="54"/>
      <c r="H3" s="1"/>
      <c r="I3" s="1"/>
    </row>
    <row r="4" spans="1:9" ht="15" customHeight="1" x14ac:dyDescent="0.25">
      <c r="A4" s="2"/>
      <c r="B4" s="181" t="s">
        <v>2</v>
      </c>
      <c r="C4" s="181"/>
      <c r="D4" s="181"/>
      <c r="E4" s="181"/>
      <c r="F4" s="181"/>
      <c r="G4" s="54"/>
      <c r="H4" s="2"/>
      <c r="I4" s="1"/>
    </row>
    <row r="5" spans="1:9" ht="15" customHeight="1" x14ac:dyDescent="0.25">
      <c r="A5" s="2"/>
      <c r="B5" s="54"/>
      <c r="C5" s="54"/>
      <c r="D5" s="54"/>
      <c r="E5" s="54"/>
      <c r="F5" s="54"/>
      <c r="G5" s="54"/>
      <c r="H5" s="2"/>
      <c r="I5" s="1"/>
    </row>
    <row r="6" spans="1:9" ht="1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5" customHeight="1" x14ac:dyDescent="0.25">
      <c r="A7" s="53"/>
      <c r="B7" s="180" t="s">
        <v>80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780382.27</v>
      </c>
      <c r="G10" s="66">
        <v>27114.33</v>
      </c>
      <c r="H10" s="67">
        <f t="shared" ref="H10:H73" si="0">+E10-F10-G10</f>
        <v>4009483.4</v>
      </c>
    </row>
    <row r="11" spans="1:9" ht="12.75" customHeight="1" x14ac:dyDescent="0.25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204065.64</v>
      </c>
      <c r="G13" s="66">
        <v>27421.46</v>
      </c>
      <c r="H13" s="67">
        <f t="shared" si="0"/>
        <v>1335408.94</v>
      </c>
    </row>
    <row r="14" spans="1:9" ht="12.75" customHeight="1" x14ac:dyDescent="0.25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46390.400000000001</v>
      </c>
      <c r="G16" s="66">
        <v>7133.72</v>
      </c>
      <c r="H16" s="67">
        <f t="shared" si="0"/>
        <v>266120.88</v>
      </c>
    </row>
    <row r="17" spans="1:11" ht="12.75" customHeight="1" x14ac:dyDescent="0.25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11225.76</v>
      </c>
      <c r="G17" s="66">
        <v>1776.97</v>
      </c>
      <c r="H17" s="67">
        <f t="shared" si="0"/>
        <v>74685.340000000011</v>
      </c>
    </row>
    <row r="18" spans="1:11" ht="12.75" customHeight="1" x14ac:dyDescent="0.25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51486.43</v>
      </c>
      <c r="G18" s="66">
        <v>8698.7900000000009</v>
      </c>
      <c r="H18" s="67">
        <f t="shared" si="0"/>
        <v>298755.78000000003</v>
      </c>
    </row>
    <row r="19" spans="1:11" ht="12.75" customHeight="1" x14ac:dyDescent="0.25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14760.07</v>
      </c>
      <c r="G19" s="66">
        <v>3181.21</v>
      </c>
      <c r="H19" s="67">
        <f t="shared" si="0"/>
        <v>103498.09999999999</v>
      </c>
    </row>
    <row r="20" spans="1:11" ht="12.75" customHeight="1" x14ac:dyDescent="0.25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7771.52</v>
      </c>
      <c r="G20" s="66">
        <v>0.28000000000000003</v>
      </c>
      <c r="H20" s="67">
        <f t="shared" si="0"/>
        <v>38858.199999999997</v>
      </c>
    </row>
    <row r="21" spans="1:11" ht="12.75" customHeight="1" x14ac:dyDescent="0.25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>
        <v>50048.23</v>
      </c>
      <c r="G21" s="66">
        <v>6.77</v>
      </c>
      <c r="H21" s="67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>
        <v>3556.03</v>
      </c>
      <c r="G22" s="66">
        <v>0.97</v>
      </c>
      <c r="H22" s="67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ht="12.75" customHeight="1" x14ac:dyDescent="0.25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119">
        <f t="shared" si="2"/>
        <v>8316633.4699999997</v>
      </c>
      <c r="F24" s="120">
        <f t="shared" si="2"/>
        <v>1169686.3500000001</v>
      </c>
      <c r="G24" s="75">
        <f t="shared" si="2"/>
        <v>75334.500000000015</v>
      </c>
      <c r="H24" s="76">
        <f t="shared" si="2"/>
        <v>7071612.6199999982</v>
      </c>
    </row>
    <row r="25" spans="1:11" ht="12.75" customHeight="1" x14ac:dyDescent="0.25">
      <c r="A25" s="11">
        <v>54101</v>
      </c>
      <c r="B25" s="12" t="s">
        <v>25</v>
      </c>
      <c r="C25" s="69">
        <v>45470</v>
      </c>
      <c r="D25" s="69">
        <v>1081.25</v>
      </c>
      <c r="E25" s="66">
        <f t="shared" ref="E25:E42" si="3">+C25+D25</f>
        <v>46551.25</v>
      </c>
      <c r="F25" s="66">
        <v>25930.75</v>
      </c>
      <c r="G25" s="66">
        <v>0</v>
      </c>
      <c r="H25" s="67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69">
        <v>55590</v>
      </c>
      <c r="D27" s="69">
        <v>273</v>
      </c>
      <c r="E27" s="66">
        <f t="shared" si="3"/>
        <v>55863</v>
      </c>
      <c r="F27" s="66">
        <v>0</v>
      </c>
      <c r="G27" s="66">
        <v>0</v>
      </c>
      <c r="H27" s="67">
        <f t="shared" si="0"/>
        <v>55863</v>
      </c>
    </row>
    <row r="28" spans="1:11" ht="12.75" customHeight="1" x14ac:dyDescent="0.25">
      <c r="A28" s="11">
        <v>54105</v>
      </c>
      <c r="B28" s="12" t="s">
        <v>28</v>
      </c>
      <c r="C28" s="69">
        <v>27325</v>
      </c>
      <c r="D28" s="69">
        <v>3953.3</v>
      </c>
      <c r="E28" s="66">
        <f t="shared" si="3"/>
        <v>31278.3</v>
      </c>
      <c r="F28" s="66">
        <v>1306.2</v>
      </c>
      <c r="G28" s="66">
        <v>0</v>
      </c>
      <c r="H28" s="67">
        <f t="shared" si="0"/>
        <v>29972.1</v>
      </c>
      <c r="K28" s="15"/>
    </row>
    <row r="29" spans="1:11" ht="12.75" customHeight="1" x14ac:dyDescent="0.25">
      <c r="A29" s="11">
        <v>54106</v>
      </c>
      <c r="B29" s="12" t="s">
        <v>29</v>
      </c>
      <c r="C29" s="69">
        <v>225</v>
      </c>
      <c r="D29" s="69">
        <v>-31</v>
      </c>
      <c r="E29" s="66">
        <f t="shared" si="3"/>
        <v>194</v>
      </c>
      <c r="F29" s="66">
        <v>0</v>
      </c>
      <c r="G29" s="66">
        <v>0</v>
      </c>
      <c r="H29" s="67">
        <f t="shared" si="0"/>
        <v>194</v>
      </c>
    </row>
    <row r="30" spans="1:11" ht="12.75" customHeight="1" x14ac:dyDescent="0.25">
      <c r="A30" s="11">
        <v>54107</v>
      </c>
      <c r="B30" s="12" t="s">
        <v>30</v>
      </c>
      <c r="C30" s="69">
        <v>25105</v>
      </c>
      <c r="D30" s="69">
        <v>-2956.1</v>
      </c>
      <c r="E30" s="66">
        <f t="shared" si="3"/>
        <v>22148.9</v>
      </c>
      <c r="F30" s="66">
        <v>20.5</v>
      </c>
      <c r="G30" s="66">
        <v>0</v>
      </c>
      <c r="H30" s="67">
        <f t="shared" si="0"/>
        <v>22128.400000000001</v>
      </c>
    </row>
    <row r="31" spans="1:11" ht="12.75" customHeight="1" x14ac:dyDescent="0.25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844.96</v>
      </c>
      <c r="G32" s="66">
        <v>0</v>
      </c>
      <c r="H32" s="67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57205.5</v>
      </c>
      <c r="G33" s="66">
        <v>0</v>
      </c>
      <c r="H33" s="67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69">
        <v>925</v>
      </c>
      <c r="D34" s="69">
        <v>-24</v>
      </c>
      <c r="E34" s="66">
        <f t="shared" si="3"/>
        <v>901</v>
      </c>
      <c r="F34" s="66">
        <v>0</v>
      </c>
      <c r="G34" s="66">
        <v>0</v>
      </c>
      <c r="H34" s="67">
        <f t="shared" si="0"/>
        <v>901</v>
      </c>
      <c r="L34" s="16"/>
    </row>
    <row r="35" spans="1:12" ht="12.75" customHeight="1" x14ac:dyDescent="0.25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69">
        <v>1060</v>
      </c>
      <c r="D36" s="69">
        <v>36</v>
      </c>
      <c r="E36" s="66">
        <f t="shared" si="3"/>
        <v>1096</v>
      </c>
      <c r="F36" s="66">
        <v>36</v>
      </c>
      <c r="G36" s="66">
        <v>0</v>
      </c>
      <c r="H36" s="67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69">
        <v>7275</v>
      </c>
      <c r="D37" s="69">
        <v>55.5</v>
      </c>
      <c r="E37" s="66">
        <f t="shared" si="3"/>
        <v>7330.5</v>
      </c>
      <c r="F37" s="66">
        <v>55.5</v>
      </c>
      <c r="G37" s="66">
        <v>0</v>
      </c>
      <c r="H37" s="67">
        <f t="shared" si="0"/>
        <v>7275</v>
      </c>
    </row>
    <row r="38" spans="1:12" ht="12.75" customHeight="1" x14ac:dyDescent="0.25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90</v>
      </c>
      <c r="G39" s="66">
        <v>0</v>
      </c>
      <c r="H39" s="67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69">
        <v>2600</v>
      </c>
      <c r="D41" s="69">
        <v>-236.82</v>
      </c>
      <c r="E41" s="66">
        <f t="shared" si="3"/>
        <v>2363.1799999999998</v>
      </c>
      <c r="F41" s="66">
        <v>12.18</v>
      </c>
      <c r="G41" s="66">
        <v>0</v>
      </c>
      <c r="H41" s="67">
        <f t="shared" si="0"/>
        <v>2351</v>
      </c>
    </row>
    <row r="42" spans="1:12" ht="12.75" customHeight="1" thickBot="1" x14ac:dyDescent="0.3">
      <c r="A42" s="17">
        <v>54199</v>
      </c>
      <c r="B42" s="18" t="s">
        <v>42</v>
      </c>
      <c r="C42" s="79">
        <v>987925</v>
      </c>
      <c r="D42" s="79">
        <v>-414264.7</v>
      </c>
      <c r="E42" s="66">
        <f t="shared" si="3"/>
        <v>573660.30000000005</v>
      </c>
      <c r="F42" s="66">
        <v>437400</v>
      </c>
      <c r="G42" s="66">
        <v>0</v>
      </c>
      <c r="H42" s="80">
        <f t="shared" si="0"/>
        <v>136260.30000000005</v>
      </c>
    </row>
    <row r="43" spans="1:12" ht="12.75" customHeight="1" thickBot="1" x14ac:dyDescent="0.3">
      <c r="A43" s="19"/>
      <c r="B43" s="20" t="s">
        <v>43</v>
      </c>
      <c r="C43" s="81">
        <f>SUM(C25:C42)</f>
        <v>1247104</v>
      </c>
      <c r="D43" s="81">
        <f>SUM(D25:D42)</f>
        <v>-412177.37</v>
      </c>
      <c r="E43" s="81">
        <f>SUM(E25:E42)</f>
        <v>834926.63</v>
      </c>
      <c r="F43" s="81">
        <f>SUM(F25:F42)</f>
        <v>522901.58999999997</v>
      </c>
      <c r="G43" s="81">
        <f>SUM(G25:G42)</f>
        <v>0</v>
      </c>
      <c r="H43" s="82">
        <f t="shared" si="0"/>
        <v>312025.04000000004</v>
      </c>
    </row>
    <row r="44" spans="1:12" ht="12.75" customHeight="1" x14ac:dyDescent="0.25">
      <c r="A44" s="21"/>
      <c r="B44" s="22"/>
      <c r="C44" s="83"/>
      <c r="D44" s="83"/>
      <c r="E44" s="83"/>
      <c r="F44" s="83"/>
      <c r="G44" s="83"/>
      <c r="H44" s="84"/>
    </row>
    <row r="45" spans="1:12" ht="12.75" customHeight="1" x14ac:dyDescent="0.25">
      <c r="A45" s="21"/>
      <c r="B45" s="22"/>
      <c r="C45" s="83"/>
      <c r="D45" s="83"/>
      <c r="E45" s="83"/>
      <c r="F45" s="83"/>
      <c r="G45" s="83"/>
      <c r="H45" s="84"/>
    </row>
    <row r="46" spans="1:12" ht="12.75" customHeight="1" thickBot="1" x14ac:dyDescent="0.3">
      <c r="A46" s="21"/>
      <c r="B46" s="22"/>
      <c r="C46" s="83"/>
      <c r="D46" s="83"/>
      <c r="E46" s="83"/>
      <c r="F46" s="83"/>
      <c r="G46" s="83"/>
      <c r="H46" s="8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85">
        <v>197345</v>
      </c>
      <c r="D48" s="85">
        <v>-1325</v>
      </c>
      <c r="E48" s="66">
        <f t="shared" ref="E48:E51" si="4">+C48+D48</f>
        <v>196020</v>
      </c>
      <c r="F48" s="66">
        <v>23995.94</v>
      </c>
      <c r="G48" s="66">
        <v>0</v>
      </c>
      <c r="H48" s="86">
        <f t="shared" si="0"/>
        <v>172024.06</v>
      </c>
    </row>
    <row r="49" spans="1:8" ht="12.75" customHeight="1" x14ac:dyDescent="0.25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2845.46</v>
      </c>
      <c r="G49" s="66">
        <v>0</v>
      </c>
      <c r="H49" s="67">
        <f t="shared" si="0"/>
        <v>39754.54</v>
      </c>
    </row>
    <row r="50" spans="1:8" ht="12.75" customHeight="1" x14ac:dyDescent="0.25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23798.75</v>
      </c>
      <c r="G50" s="66">
        <v>0</v>
      </c>
      <c r="H50" s="80">
        <f t="shared" si="0"/>
        <v>123468.29000000001</v>
      </c>
    </row>
    <row r="51" spans="1:8" ht="12.75" customHeight="1" x14ac:dyDescent="0.25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ht="12.75" customHeight="1" x14ac:dyDescent="0.25">
      <c r="A52" s="27"/>
      <c r="B52" s="14" t="s">
        <v>43</v>
      </c>
      <c r="C52" s="72">
        <f>SUM(C48:C51)</f>
        <v>387795</v>
      </c>
      <c r="D52" s="72">
        <f>SUM(D48:D51)</f>
        <v>-707.96</v>
      </c>
      <c r="E52" s="72">
        <f>SUM(E48:E51)</f>
        <v>387087.04000000004</v>
      </c>
      <c r="F52" s="72">
        <f>SUM(F48:F51)</f>
        <v>50640.149999999994</v>
      </c>
      <c r="G52" s="72">
        <f>SUM(G48:G51)</f>
        <v>0</v>
      </c>
      <c r="H52" s="88">
        <f t="shared" si="0"/>
        <v>336446.89</v>
      </c>
    </row>
    <row r="53" spans="1:8" ht="12.75" customHeight="1" x14ac:dyDescent="0.25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ht="12.75" customHeight="1" x14ac:dyDescent="0.25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2434.27</v>
      </c>
      <c r="G54" s="66">
        <v>0</v>
      </c>
      <c r="H54" s="67">
        <f t="shared" si="0"/>
        <v>60565.73</v>
      </c>
    </row>
    <row r="55" spans="1:8" ht="12.75" customHeight="1" x14ac:dyDescent="0.25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69">
        <v>44600</v>
      </c>
      <c r="D56" s="69">
        <v>-3840.17</v>
      </c>
      <c r="E56" s="66">
        <f t="shared" si="5"/>
        <v>40759.83</v>
      </c>
      <c r="F56" s="66">
        <v>0</v>
      </c>
      <c r="G56" s="66">
        <v>0</v>
      </c>
      <c r="H56" s="87">
        <f t="shared" si="0"/>
        <v>40759.83</v>
      </c>
    </row>
    <row r="57" spans="1:8" ht="12.75" customHeight="1" x14ac:dyDescent="0.25">
      <c r="A57" s="11">
        <v>54306</v>
      </c>
      <c r="B57" s="12" t="s">
        <v>53</v>
      </c>
      <c r="C57" s="69">
        <v>4300</v>
      </c>
      <c r="D57" s="69">
        <v>70</v>
      </c>
      <c r="E57" s="66">
        <f t="shared" si="5"/>
        <v>4370</v>
      </c>
      <c r="F57" s="66">
        <v>4320</v>
      </c>
      <c r="G57" s="66">
        <v>0</v>
      </c>
      <c r="H57" s="8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69">
        <v>6500</v>
      </c>
      <c r="D58" s="69">
        <v>420</v>
      </c>
      <c r="E58" s="66">
        <f t="shared" si="5"/>
        <v>6920</v>
      </c>
      <c r="F58" s="66">
        <v>6450</v>
      </c>
      <c r="G58" s="66">
        <v>0</v>
      </c>
      <c r="H58" s="8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ht="12.75" customHeight="1" x14ac:dyDescent="0.25">
      <c r="A61" s="11">
        <v>54314</v>
      </c>
      <c r="B61" s="12" t="s">
        <v>57</v>
      </c>
      <c r="C61" s="69">
        <v>35810</v>
      </c>
      <c r="D61" s="69">
        <v>728.25</v>
      </c>
      <c r="E61" s="66">
        <f t="shared" si="5"/>
        <v>36538.25</v>
      </c>
      <c r="F61" s="66">
        <v>728.25</v>
      </c>
      <c r="G61" s="66">
        <v>0</v>
      </c>
      <c r="H61" s="87">
        <f t="shared" si="0"/>
        <v>35810</v>
      </c>
    </row>
    <row r="62" spans="1:8" ht="12.75" customHeight="1" x14ac:dyDescent="0.25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69">
        <v>598270</v>
      </c>
      <c r="D63" s="69">
        <v>1600</v>
      </c>
      <c r="E63" s="66">
        <f t="shared" si="5"/>
        <v>599870</v>
      </c>
      <c r="F63" s="66">
        <v>585064.92000000004</v>
      </c>
      <c r="G63" s="66">
        <v>0</v>
      </c>
      <c r="H63" s="8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43741.52</v>
      </c>
      <c r="G64" s="66">
        <v>0</v>
      </c>
      <c r="H64" s="87">
        <f t="shared" si="0"/>
        <v>9186.2800000000061</v>
      </c>
    </row>
    <row r="65" spans="1:9" ht="12.75" customHeight="1" x14ac:dyDescent="0.25">
      <c r="A65" s="27"/>
      <c r="B65" s="14" t="s">
        <v>43</v>
      </c>
      <c r="C65" s="72">
        <f>SUM(C53:C64)</f>
        <v>896670</v>
      </c>
      <c r="D65" s="72">
        <f>SUM(D53:D64)</f>
        <v>7445.8799999999992</v>
      </c>
      <c r="E65" s="72">
        <f>SUM(E53:E64)</f>
        <v>904115.88000000012</v>
      </c>
      <c r="F65" s="72">
        <f>SUM(F53:F64)</f>
        <v>657234.3600000001</v>
      </c>
      <c r="G65" s="72">
        <f>SUM(G53:G64)</f>
        <v>0</v>
      </c>
      <c r="H65" s="88">
        <f t="shared" si="0"/>
        <v>246881.52000000002</v>
      </c>
    </row>
    <row r="66" spans="1:9" ht="12.75" customHeight="1" x14ac:dyDescent="0.25">
      <c r="A66" s="11">
        <v>54402</v>
      </c>
      <c r="B66" s="12" t="s">
        <v>61</v>
      </c>
      <c r="C66" s="69">
        <v>11035</v>
      </c>
      <c r="D66" s="69">
        <v>597.4</v>
      </c>
      <c r="E66" s="66">
        <f t="shared" ref="E66:E68" si="6">+C66+D66</f>
        <v>11632.4</v>
      </c>
      <c r="F66" s="66">
        <v>3632.4</v>
      </c>
      <c r="G66" s="69">
        <v>0</v>
      </c>
      <c r="H66" s="8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1223</v>
      </c>
      <c r="G67" s="66">
        <v>0</v>
      </c>
      <c r="H67" s="87">
        <f t="shared" si="0"/>
        <v>10288</v>
      </c>
    </row>
    <row r="68" spans="1:9" ht="12.75" customHeight="1" x14ac:dyDescent="0.25">
      <c r="A68" s="11">
        <v>54404</v>
      </c>
      <c r="B68" s="12" t="s">
        <v>63</v>
      </c>
      <c r="C68" s="69">
        <v>20000</v>
      </c>
      <c r="D68" s="69">
        <v>1325</v>
      </c>
      <c r="E68" s="66">
        <f t="shared" si="6"/>
        <v>21325</v>
      </c>
      <c r="F68" s="66">
        <v>6325</v>
      </c>
      <c r="G68" s="66">
        <v>0</v>
      </c>
      <c r="H68" s="87">
        <f t="shared" si="0"/>
        <v>15000</v>
      </c>
    </row>
    <row r="69" spans="1:9" ht="12.75" customHeight="1" x14ac:dyDescent="0.25">
      <c r="A69" s="27"/>
      <c r="B69" s="14" t="s">
        <v>43</v>
      </c>
      <c r="C69" s="72">
        <f>SUM(C66:C68)</f>
        <v>42495</v>
      </c>
      <c r="D69" s="72">
        <f>SUM(D66:D68)</f>
        <v>1973.4</v>
      </c>
      <c r="E69" s="72">
        <f>SUM(E66:E68)</f>
        <v>44468.4</v>
      </c>
      <c r="F69" s="72">
        <f>SUM(F66:F68)</f>
        <v>11180.4</v>
      </c>
      <c r="G69" s="72">
        <f>SUM(G66:G68)</f>
        <v>0</v>
      </c>
      <c r="H69" s="88">
        <f t="shared" si="0"/>
        <v>33288</v>
      </c>
    </row>
    <row r="70" spans="1:9" ht="12.75" customHeight="1" x14ac:dyDescent="0.25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69">
        <v>78800</v>
      </c>
      <c r="D71" s="69">
        <v>-11446.69</v>
      </c>
      <c r="E71" s="66">
        <f t="shared" si="7"/>
        <v>67353.31</v>
      </c>
      <c r="F71" s="66">
        <v>0</v>
      </c>
      <c r="G71" s="66">
        <v>0</v>
      </c>
      <c r="H71" s="87">
        <f t="shared" si="0"/>
        <v>67353.31</v>
      </c>
    </row>
    <row r="72" spans="1:9" ht="12.75" customHeight="1" x14ac:dyDescent="0.25">
      <c r="A72" s="27"/>
      <c r="B72" s="14" t="s">
        <v>43</v>
      </c>
      <c r="C72" s="72">
        <f>SUM(C70:C71)</f>
        <v>85800</v>
      </c>
      <c r="D72" s="72">
        <f>SUM(D70:D71)</f>
        <v>-11446.69</v>
      </c>
      <c r="E72" s="72">
        <f>SUM(E70:E71)</f>
        <v>74353.31</v>
      </c>
      <c r="F72" s="72">
        <f>SUM(F70:F71)</f>
        <v>0</v>
      </c>
      <c r="G72" s="72">
        <f>SUM(G70:G71)</f>
        <v>0</v>
      </c>
      <c r="H72" s="87">
        <f t="shared" si="0"/>
        <v>74353.31</v>
      </c>
    </row>
    <row r="73" spans="1:9" ht="12.75" customHeight="1" x14ac:dyDescent="0.25">
      <c r="A73" s="28"/>
      <c r="B73" s="14" t="s">
        <v>24</v>
      </c>
      <c r="C73" s="72">
        <f>+C72+C69+C65+C52+C43</f>
        <v>2659864</v>
      </c>
      <c r="D73" s="72">
        <f>+D72+D69+D65+D52+D43</f>
        <v>-414912.74</v>
      </c>
      <c r="E73" s="119">
        <f>+E72+E69+E65+E52+E43</f>
        <v>2244951.2600000002</v>
      </c>
      <c r="F73" s="120">
        <f>+F72+F69+F65+F52+F43</f>
        <v>1241956.5</v>
      </c>
      <c r="G73" s="89">
        <f>+G72+G69+G65+G52+G43</f>
        <v>0</v>
      </c>
      <c r="H73" s="90">
        <f t="shared" si="0"/>
        <v>1002994.7600000002</v>
      </c>
    </row>
    <row r="74" spans="1:9" ht="12.75" customHeight="1" x14ac:dyDescent="0.25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8" si="8">+E74-F74-G74</f>
        <v>4710</v>
      </c>
    </row>
    <row r="75" spans="1:9" ht="12.75" customHeight="1" x14ac:dyDescent="0.25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ht="12.75" customHeight="1" x14ac:dyDescent="0.25">
      <c r="A76" s="11">
        <v>55601</v>
      </c>
      <c r="B76" s="12" t="s">
        <v>67</v>
      </c>
      <c r="C76" s="69">
        <v>48000</v>
      </c>
      <c r="D76" s="69">
        <v>-11975.72</v>
      </c>
      <c r="E76" s="66">
        <f t="shared" ref="E76:E78" si="9">+C76+D76</f>
        <v>36024.28</v>
      </c>
      <c r="F76" s="66">
        <v>36024.28</v>
      </c>
      <c r="G76" s="66">
        <v>0</v>
      </c>
      <c r="H76" s="8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69">
        <v>26000</v>
      </c>
      <c r="D77" s="69">
        <v>13004.99</v>
      </c>
      <c r="E77" s="66">
        <f t="shared" si="9"/>
        <v>39004.99</v>
      </c>
      <c r="F77" s="66">
        <v>39004.99</v>
      </c>
      <c r="G77" s="66">
        <v>0</v>
      </c>
      <c r="H77" s="8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ht="12.75" customHeight="1" x14ac:dyDescent="0.25">
      <c r="A79" s="27"/>
      <c r="B79" s="14" t="s">
        <v>43</v>
      </c>
      <c r="C79" s="72">
        <f>SUM(C76:C78)</f>
        <v>74025</v>
      </c>
      <c r="D79" s="72">
        <f>SUM(D76:D77)</f>
        <v>1029.2700000000004</v>
      </c>
      <c r="E79" s="72">
        <f>SUM(E76:E78)</f>
        <v>75054.26999999999</v>
      </c>
      <c r="F79" s="72">
        <f>SUM(F76:F78)</f>
        <v>75054.26999999999</v>
      </c>
      <c r="G79" s="72">
        <f>SUM(G76:G78)</f>
        <v>0</v>
      </c>
      <c r="H79" s="8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72">
        <f>+C79+C75</f>
        <v>78735</v>
      </c>
      <c r="D80" s="72">
        <f>+D75+D79</f>
        <v>1029.2700000000004</v>
      </c>
      <c r="E80" s="119">
        <f>+E79+E75</f>
        <v>79764.26999999999</v>
      </c>
      <c r="F80" s="120">
        <f>+F79+F75</f>
        <v>75054.26999999999</v>
      </c>
      <c r="G80" s="89">
        <f>+G75+G79</f>
        <v>0</v>
      </c>
      <c r="H80" s="90">
        <f t="shared" si="8"/>
        <v>4710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30"/>
    </row>
    <row r="84" spans="1:9" s="31" customFormat="1" ht="12.75" customHeight="1" x14ac:dyDescent="0.25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5242.17</v>
      </c>
      <c r="G84" s="69">
        <v>0</v>
      </c>
      <c r="H84" s="8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5242.17</v>
      </c>
      <c r="G85" s="94">
        <f>SUM(G84)</f>
        <v>0</v>
      </c>
      <c r="H85" s="95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121">
        <f t="shared" si="11"/>
        <v>9500</v>
      </c>
      <c r="F86" s="122">
        <f t="shared" si="11"/>
        <v>5242.17</v>
      </c>
      <c r="G86" s="99">
        <f t="shared" si="11"/>
        <v>0</v>
      </c>
      <c r="H86" s="100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83"/>
      <c r="D87" s="83"/>
      <c r="E87" s="83"/>
      <c r="F87" s="83"/>
      <c r="G87" s="83"/>
      <c r="H87" s="83"/>
      <c r="I87" s="30"/>
    </row>
    <row r="88" spans="1:9" s="31" customFormat="1" ht="12.75" customHeight="1" x14ac:dyDescent="0.25">
      <c r="A88" s="22"/>
      <c r="B88" s="22"/>
      <c r="C88" s="83"/>
      <c r="D88" s="83"/>
      <c r="E88" s="83"/>
      <c r="F88" s="83"/>
      <c r="G88" s="83"/>
      <c r="H88" s="83"/>
      <c r="I88" s="30"/>
    </row>
    <row r="89" spans="1:9" s="31" customFormat="1" ht="12.75" customHeight="1" thickBot="1" x14ac:dyDescent="0.3">
      <c r="A89" s="22"/>
      <c r="B89" s="22"/>
      <c r="C89" s="83"/>
      <c r="D89" s="83"/>
      <c r="E89" s="83"/>
      <c r="F89" s="83"/>
      <c r="G89" s="83"/>
      <c r="H89" s="83"/>
      <c r="I89" s="30"/>
    </row>
    <row r="90" spans="1:9" s="31" customFormat="1" ht="12.75" customHeight="1" thickBot="1" x14ac:dyDescent="0.3">
      <c r="A90" s="3" t="s">
        <v>5</v>
      </c>
      <c r="B90" s="4" t="s">
        <v>6</v>
      </c>
      <c r="C90" s="23" t="s">
        <v>7</v>
      </c>
      <c r="D90" s="5" t="s">
        <v>8</v>
      </c>
      <c r="E90" s="63" t="s">
        <v>44</v>
      </c>
      <c r="F90" s="64" t="s">
        <v>10</v>
      </c>
      <c r="G90" s="24" t="s">
        <v>11</v>
      </c>
      <c r="H90" s="36" t="s">
        <v>12</v>
      </c>
      <c r="I90" s="30"/>
    </row>
    <row r="91" spans="1:9" s="40" customFormat="1" ht="12.75" customHeight="1" x14ac:dyDescent="0.2">
      <c r="A91" s="37">
        <v>61101</v>
      </c>
      <c r="B91" s="38" t="s">
        <v>73</v>
      </c>
      <c r="C91" s="101">
        <v>3060</v>
      </c>
      <c r="D91" s="101">
        <v>0</v>
      </c>
      <c r="E91" s="85">
        <f t="shared" ref="E91:E95" si="12">+C91+D91</f>
        <v>3060</v>
      </c>
      <c r="F91" s="85">
        <v>0</v>
      </c>
      <c r="G91" s="101">
        <v>0</v>
      </c>
      <c r="H91" s="86">
        <f t="shared" si="8"/>
        <v>3060</v>
      </c>
      <c r="I91" s="39"/>
    </row>
    <row r="92" spans="1:9" s="40" customFormat="1" ht="12.75" customHeight="1" x14ac:dyDescent="0.2">
      <c r="A92" s="27">
        <v>61102</v>
      </c>
      <c r="B92" s="41" t="s">
        <v>74</v>
      </c>
      <c r="C92" s="70">
        <v>6760</v>
      </c>
      <c r="D92" s="70">
        <v>0</v>
      </c>
      <c r="E92" s="66">
        <f t="shared" si="12"/>
        <v>6760</v>
      </c>
      <c r="F92" s="66">
        <v>0</v>
      </c>
      <c r="G92" s="70">
        <v>0</v>
      </c>
      <c r="H92" s="87">
        <f t="shared" si="8"/>
        <v>6760</v>
      </c>
      <c r="I92" s="39"/>
    </row>
    <row r="93" spans="1:9" s="40" customFormat="1" ht="12.75" customHeight="1" x14ac:dyDescent="0.2">
      <c r="A93" s="27">
        <v>61103</v>
      </c>
      <c r="B93" s="41" t="s">
        <v>75</v>
      </c>
      <c r="C93" s="70">
        <v>500</v>
      </c>
      <c r="D93" s="70">
        <v>0</v>
      </c>
      <c r="E93" s="66">
        <f t="shared" si="12"/>
        <v>500</v>
      </c>
      <c r="F93" s="66">
        <v>0</v>
      </c>
      <c r="G93" s="70">
        <v>0</v>
      </c>
      <c r="H93" s="87">
        <f t="shared" si="8"/>
        <v>500</v>
      </c>
      <c r="I93" s="39"/>
    </row>
    <row r="94" spans="1:9" s="40" customFormat="1" ht="12.75" customHeight="1" x14ac:dyDescent="0.2">
      <c r="A94" s="27">
        <v>61104</v>
      </c>
      <c r="B94" s="41" t="s">
        <v>76</v>
      </c>
      <c r="C94" s="70">
        <v>16000</v>
      </c>
      <c r="D94" s="70">
        <v>0</v>
      </c>
      <c r="E94" s="66">
        <f t="shared" si="12"/>
        <v>16000</v>
      </c>
      <c r="F94" s="66">
        <v>0</v>
      </c>
      <c r="G94" s="70">
        <v>0</v>
      </c>
      <c r="H94" s="87">
        <f t="shared" si="8"/>
        <v>16000</v>
      </c>
      <c r="I94" s="39"/>
    </row>
    <row r="95" spans="1:9" s="31" customFormat="1" ht="12.75" customHeight="1" x14ac:dyDescent="0.25">
      <c r="A95" s="11">
        <v>61108</v>
      </c>
      <c r="B95" s="12" t="s">
        <v>40</v>
      </c>
      <c r="C95" s="69">
        <v>1000</v>
      </c>
      <c r="D95" s="69">
        <v>0</v>
      </c>
      <c r="E95" s="66">
        <f t="shared" si="12"/>
        <v>1000</v>
      </c>
      <c r="F95" s="66">
        <v>0</v>
      </c>
      <c r="G95" s="69">
        <v>0</v>
      </c>
      <c r="H95" s="87">
        <f t="shared" si="8"/>
        <v>1000</v>
      </c>
      <c r="I95" s="30"/>
    </row>
    <row r="96" spans="1:9" s="31" customFormat="1" ht="12.75" customHeight="1" x14ac:dyDescent="0.25">
      <c r="A96" s="27"/>
      <c r="B96" s="14" t="s">
        <v>43</v>
      </c>
      <c r="C96" s="72">
        <f>SUM(C91:C95)</f>
        <v>27320</v>
      </c>
      <c r="D96" s="72">
        <f>SUM(D91:D95)</f>
        <v>0</v>
      </c>
      <c r="E96" s="72">
        <f>SUM(E91:E95)</f>
        <v>27320</v>
      </c>
      <c r="F96" s="72">
        <f>SUM(F91:F95)</f>
        <v>0</v>
      </c>
      <c r="G96" s="72">
        <f>SUM(G95)</f>
        <v>0</v>
      </c>
      <c r="H96" s="88">
        <f t="shared" si="8"/>
        <v>27320</v>
      </c>
      <c r="I96" s="30"/>
    </row>
    <row r="97" spans="1:10" s="31" customFormat="1" ht="12.75" customHeight="1" x14ac:dyDescent="0.25">
      <c r="A97" s="11">
        <v>61403</v>
      </c>
      <c r="B97" s="12" t="s">
        <v>77</v>
      </c>
      <c r="C97" s="69">
        <v>9235</v>
      </c>
      <c r="D97" s="69"/>
      <c r="E97" s="66">
        <f>+C97+D97</f>
        <v>9235</v>
      </c>
      <c r="F97" s="69">
        <v>0</v>
      </c>
      <c r="G97" s="69">
        <v>0</v>
      </c>
      <c r="H97" s="87">
        <f t="shared" si="8"/>
        <v>9235</v>
      </c>
      <c r="I97" s="30"/>
    </row>
    <row r="98" spans="1:10" s="31" customFormat="1" ht="12.75" customHeight="1" thickBot="1" x14ac:dyDescent="0.3">
      <c r="A98" s="42"/>
      <c r="B98" s="43" t="s">
        <v>43</v>
      </c>
      <c r="C98" s="104">
        <f>+C97</f>
        <v>9235</v>
      </c>
      <c r="D98" s="104">
        <f>+D97</f>
        <v>0</v>
      </c>
      <c r="E98" s="105">
        <f>+E97</f>
        <v>9235</v>
      </c>
      <c r="F98" s="105">
        <f>+F97</f>
        <v>0</v>
      </c>
      <c r="G98" s="105">
        <f>SUM(G97)</f>
        <v>0</v>
      </c>
      <c r="H98" s="106">
        <f t="shared" si="8"/>
        <v>9235</v>
      </c>
      <c r="I98" s="30"/>
    </row>
    <row r="99" spans="1:10" s="31" customFormat="1" ht="12.75" customHeight="1" thickBot="1" x14ac:dyDescent="0.3">
      <c r="A99" s="44"/>
      <c r="B99" s="45" t="s">
        <v>24</v>
      </c>
      <c r="C99" s="107">
        <f>+C96+C98</f>
        <v>36555</v>
      </c>
      <c r="D99" s="107">
        <f>+D98+D96</f>
        <v>0</v>
      </c>
      <c r="E99" s="123">
        <f>+E98+E96</f>
        <v>36555</v>
      </c>
      <c r="F99" s="124">
        <f>+F98+F96</f>
        <v>0</v>
      </c>
      <c r="G99" s="110">
        <v>0</v>
      </c>
      <c r="H99" s="111">
        <f>+H98+H96</f>
        <v>36555</v>
      </c>
      <c r="I99" s="30"/>
    </row>
    <row r="100" spans="1:10" ht="12.75" customHeight="1" x14ac:dyDescent="0.25">
      <c r="A100" s="46"/>
      <c r="B100" s="47" t="s">
        <v>78</v>
      </c>
      <c r="C100" s="112">
        <f>+C99+C86+C80+C73+C24</f>
        <v>10687404</v>
      </c>
      <c r="D100" s="113">
        <f>+D99+D86+D80+D73+D24</f>
        <v>0</v>
      </c>
      <c r="E100" s="125">
        <f>+E24+E73+E80+E99+E86</f>
        <v>10687404</v>
      </c>
      <c r="F100" s="126">
        <f>+F24+F73+F80+F99+F86</f>
        <v>2491939.29</v>
      </c>
      <c r="G100" s="116">
        <f>+G24+G73+G80+G99+G86</f>
        <v>75334.500000000015</v>
      </c>
      <c r="H100" s="117">
        <f>+E100-F100-G100</f>
        <v>8120130.21</v>
      </c>
      <c r="I100" s="29"/>
    </row>
    <row r="101" spans="1:10" ht="12.75" customHeight="1" x14ac:dyDescent="0.25">
      <c r="A101" s="68"/>
      <c r="B101" s="68"/>
      <c r="C101" s="118"/>
      <c r="D101" s="118"/>
      <c r="E101" s="118"/>
      <c r="F101" s="118"/>
      <c r="G101" s="118"/>
      <c r="H101" s="91"/>
      <c r="I101" s="29"/>
    </row>
    <row r="102" spans="1:10" ht="12.75" customHeight="1" x14ac:dyDescent="0.25">
      <c r="C102" s="48"/>
      <c r="D102" s="48"/>
      <c r="E102" s="48"/>
      <c r="F102" s="48"/>
      <c r="G102" s="48"/>
      <c r="H102" s="29"/>
      <c r="I102" s="29"/>
    </row>
    <row r="103" spans="1:10" ht="12.75" customHeight="1" x14ac:dyDescent="0.25">
      <c r="C103" s="48"/>
      <c r="D103" s="48"/>
      <c r="E103" s="48"/>
      <c r="F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J108" s="29"/>
    </row>
    <row r="109" spans="1:10" ht="12.75" customHeight="1" x14ac:dyDescent="0.25">
      <c r="C109" s="48"/>
      <c r="D109" s="48"/>
      <c r="E109" s="48"/>
      <c r="F109" s="48"/>
      <c r="G109" s="48"/>
    </row>
    <row r="110" spans="1:10" ht="12.75" customHeight="1" x14ac:dyDescent="0.25">
      <c r="C110" s="49"/>
      <c r="D110" s="49"/>
      <c r="E110" s="49"/>
      <c r="F110" s="49"/>
      <c r="G110" s="49"/>
      <c r="H110" s="49"/>
    </row>
    <row r="111" spans="1:10" ht="12.75" customHeight="1" x14ac:dyDescent="0.25">
      <c r="C111" s="50"/>
      <c r="D111" s="50"/>
      <c r="E111" s="50"/>
      <c r="F111" s="50"/>
      <c r="G111" s="50"/>
      <c r="H111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FEB-2020&amp;R&amp;P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82" workbookViewId="0">
      <selection activeCell="K98" sqref="K9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2.75" customHeight="1" x14ac:dyDescent="0.25">
      <c r="A3" s="1"/>
      <c r="B3" s="181" t="s">
        <v>1</v>
      </c>
      <c r="C3" s="181"/>
      <c r="D3" s="181"/>
      <c r="E3" s="181"/>
      <c r="F3" s="181"/>
      <c r="G3" s="60"/>
      <c r="H3" s="1"/>
      <c r="I3" s="1"/>
    </row>
    <row r="4" spans="1:9" ht="12.75" customHeight="1" x14ac:dyDescent="0.25">
      <c r="A4" s="2"/>
      <c r="B4" s="181" t="s">
        <v>2</v>
      </c>
      <c r="C4" s="181"/>
      <c r="D4" s="181"/>
      <c r="E4" s="181"/>
      <c r="F4" s="181"/>
      <c r="G4" s="60"/>
      <c r="H4" s="2"/>
      <c r="I4" s="1"/>
    </row>
    <row r="5" spans="1:9" ht="12.75" customHeight="1" x14ac:dyDescent="0.25">
      <c r="A5" s="2"/>
      <c r="B5" s="60"/>
      <c r="C5" s="60"/>
      <c r="D5" s="60"/>
      <c r="E5" s="60"/>
      <c r="F5" s="60"/>
      <c r="G5" s="60"/>
      <c r="H5" s="2"/>
      <c r="I5" s="1"/>
    </row>
    <row r="6" spans="1:9" ht="12.7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2.75" customHeight="1" x14ac:dyDescent="0.25">
      <c r="A7" s="59"/>
      <c r="B7" s="180" t="s">
        <v>81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1568589.94</v>
      </c>
      <c r="G10" s="129">
        <v>34942.53</v>
      </c>
      <c r="H10" s="130">
        <f t="shared" ref="H10:H73" si="0">+E10-F10-G10</f>
        <v>3213447.5300000003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444715.5</v>
      </c>
      <c r="G13" s="129">
        <v>40637.089999999997</v>
      </c>
      <c r="H13" s="130">
        <f t="shared" si="0"/>
        <v>1081543.45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93337.71</v>
      </c>
      <c r="G16" s="129">
        <v>10287.209999999999</v>
      </c>
      <c r="H16" s="130">
        <f t="shared" si="0"/>
        <v>216020.08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24220.79</v>
      </c>
      <c r="G17" s="129">
        <v>2733.35</v>
      </c>
      <c r="H17" s="130">
        <f t="shared" si="0"/>
        <v>60733.930000000008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102933.18</v>
      </c>
      <c r="G18" s="129">
        <v>12843.05</v>
      </c>
      <c r="H18" s="130">
        <f t="shared" si="0"/>
        <v>243164.77000000002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32218.54</v>
      </c>
      <c r="G19" s="129">
        <v>4788.4799999999996</v>
      </c>
      <c r="H19" s="130">
        <f t="shared" si="0"/>
        <v>84432.36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15543.04</v>
      </c>
      <c r="G20" s="129">
        <v>0.32</v>
      </c>
      <c r="H20" s="130">
        <f t="shared" si="0"/>
        <v>31086.639999999999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26617.759999999998</v>
      </c>
      <c r="G23" s="129">
        <v>5907.24</v>
      </c>
      <c r="H23" s="130">
        <f t="shared" si="0"/>
        <v>38925.000000000007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2361780.7199999997</v>
      </c>
      <c r="G24" s="137">
        <f t="shared" si="2"/>
        <v>112147.01000000001</v>
      </c>
      <c r="H24" s="138">
        <f t="shared" si="2"/>
        <v>5842705.7400000002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1081.25</v>
      </c>
      <c r="E25" s="129">
        <f t="shared" ref="E25:E42" si="3">+C25+D25</f>
        <v>46551.25</v>
      </c>
      <c r="F25" s="129">
        <v>25930.75</v>
      </c>
      <c r="G25" s="129">
        <v>0</v>
      </c>
      <c r="H25" s="130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2898.83</v>
      </c>
      <c r="E27" s="129">
        <f t="shared" si="3"/>
        <v>58488.83</v>
      </c>
      <c r="F27" s="129">
        <v>3358.28</v>
      </c>
      <c r="G27" s="129">
        <v>0</v>
      </c>
      <c r="H27" s="130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4093.3</v>
      </c>
      <c r="E28" s="129">
        <f t="shared" si="3"/>
        <v>31418.3</v>
      </c>
      <c r="F28" s="129">
        <v>24190.9</v>
      </c>
      <c r="G28" s="129">
        <v>0</v>
      </c>
      <c r="H28" s="130">
        <f t="shared" si="0"/>
        <v>7227.3999999999978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-2956.1</v>
      </c>
      <c r="E30" s="129">
        <f t="shared" si="3"/>
        <v>22148.9</v>
      </c>
      <c r="F30" s="129">
        <v>9103.94</v>
      </c>
      <c r="G30" s="129">
        <v>0</v>
      </c>
      <c r="H30" s="130">
        <f t="shared" si="0"/>
        <v>13044.960000000001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/>
      <c r="E31" s="129">
        <f t="shared" si="3"/>
        <v>17645</v>
      </c>
      <c r="F31" s="129">
        <v>0</v>
      </c>
      <c r="G31" s="129">
        <v>0</v>
      </c>
      <c r="H31" s="130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36</v>
      </c>
      <c r="E36" s="129">
        <f t="shared" si="3"/>
        <v>1096</v>
      </c>
      <c r="F36" s="129">
        <v>36</v>
      </c>
      <c r="G36" s="129">
        <v>0</v>
      </c>
      <c r="H36" s="130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90</v>
      </c>
      <c r="G39" s="129">
        <v>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/>
      <c r="E40" s="129">
        <f t="shared" si="3"/>
        <v>2414</v>
      </c>
      <c r="F40" s="129">
        <v>0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-414435.46</v>
      </c>
      <c r="E42" s="129">
        <f t="shared" si="3"/>
        <v>573489.54</v>
      </c>
      <c r="F42" s="129">
        <v>510513</v>
      </c>
      <c r="G42" s="129">
        <v>0</v>
      </c>
      <c r="H42" s="140">
        <f t="shared" si="0"/>
        <v>62976.540000000037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-409422.15</v>
      </c>
      <c r="E43" s="141">
        <f>SUM(E25:E42)</f>
        <v>837681.85000000009</v>
      </c>
      <c r="F43" s="141">
        <f>SUM(F25:F42)</f>
        <v>637330.38</v>
      </c>
      <c r="G43" s="141">
        <f>SUM(G25:G42)</f>
        <v>0</v>
      </c>
      <c r="H43" s="142">
        <f t="shared" si="0"/>
        <v>200351.47000000009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 t="shared" ref="E48:E51" si="4">+C48+D48</f>
        <v>196020</v>
      </c>
      <c r="F48" s="129">
        <v>37402.97</v>
      </c>
      <c r="G48" s="129">
        <v>0</v>
      </c>
      <c r="H48" s="146">
        <f t="shared" si="0"/>
        <v>158617.03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 t="shared" si="4"/>
        <v>42600</v>
      </c>
      <c r="F49" s="129">
        <v>4362.8100000000004</v>
      </c>
      <c r="G49" s="129">
        <v>0</v>
      </c>
      <c r="H49" s="130">
        <f t="shared" si="0"/>
        <v>38237.19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1706.64</v>
      </c>
      <c r="E50" s="129">
        <f t="shared" si="4"/>
        <v>148356.64000000001</v>
      </c>
      <c r="F50" s="129">
        <v>69469.539999999994</v>
      </c>
      <c r="G50" s="129">
        <v>0</v>
      </c>
      <c r="H50" s="140">
        <f t="shared" si="0"/>
        <v>78887.10000000002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 t="shared" si="4"/>
        <v>1200</v>
      </c>
      <c r="F51" s="129">
        <v>0</v>
      </c>
      <c r="G51" s="129">
        <v>0</v>
      </c>
      <c r="H51" s="147">
        <f t="shared" si="0"/>
        <v>1200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381.6400000000001</v>
      </c>
      <c r="E52" s="134">
        <f>SUM(E48:E51)</f>
        <v>388176.64000000001</v>
      </c>
      <c r="F52" s="134">
        <f>SUM(F48:F51)</f>
        <v>111235.31999999999</v>
      </c>
      <c r="G52" s="134">
        <f>SUM(G48:G51)</f>
        <v>0</v>
      </c>
      <c r="H52" s="148">
        <f t="shared" si="0"/>
        <v>276941.32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5">+C53+D53</f>
        <v>32600</v>
      </c>
      <c r="F53" s="129">
        <v>22518.65</v>
      </c>
      <c r="G53" s="129">
        <v>0</v>
      </c>
      <c r="H53" s="147">
        <f t="shared" si="0"/>
        <v>10081.349999999999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5"/>
        <v>63000</v>
      </c>
      <c r="F54" s="129">
        <v>43885.68</v>
      </c>
      <c r="G54" s="129">
        <v>0</v>
      </c>
      <c r="H54" s="130">
        <f t="shared" si="0"/>
        <v>19114.32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5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-4655.05</v>
      </c>
      <c r="E56" s="129">
        <f t="shared" si="5"/>
        <v>39944.949999999997</v>
      </c>
      <c r="F56" s="129">
        <v>0</v>
      </c>
      <c r="G56" s="129">
        <v>0</v>
      </c>
      <c r="H56" s="147">
        <f t="shared" si="0"/>
        <v>39944.949999999997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5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5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5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5"/>
        <v>36494</v>
      </c>
      <c r="F60" s="129">
        <v>2200</v>
      </c>
      <c r="G60" s="129">
        <v>0</v>
      </c>
      <c r="H60" s="147">
        <f t="shared" si="0"/>
        <v>34294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5"/>
        <v>35223.85</v>
      </c>
      <c r="F61" s="129">
        <v>728.25</v>
      </c>
      <c r="G61" s="129">
        <v>0</v>
      </c>
      <c r="H61" s="147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5"/>
        <v>25000</v>
      </c>
      <c r="F62" s="129">
        <v>8188.75</v>
      </c>
      <c r="G62" s="129">
        <v>0</v>
      </c>
      <c r="H62" s="14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5"/>
        <v>599870</v>
      </c>
      <c r="F63" s="129">
        <v>585064.92000000004</v>
      </c>
      <c r="G63" s="129">
        <v>0</v>
      </c>
      <c r="H63" s="14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8546.86</v>
      </c>
      <c r="E64" s="129">
        <f t="shared" si="5"/>
        <v>53006.86</v>
      </c>
      <c r="F64" s="129">
        <v>43875.58</v>
      </c>
      <c r="G64" s="129">
        <v>0</v>
      </c>
      <c r="H64" s="147">
        <f t="shared" si="0"/>
        <v>9131.2799999999988</v>
      </c>
    </row>
    <row r="65" spans="1:9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4759.6600000000008</v>
      </c>
      <c r="E65" s="134">
        <f>SUM(E53:E64)</f>
        <v>901429.66</v>
      </c>
      <c r="F65" s="134">
        <f>SUM(F53:F64)</f>
        <v>717231.83</v>
      </c>
      <c r="G65" s="134">
        <f>SUM(G53:G64)</f>
        <v>0</v>
      </c>
      <c r="H65" s="148">
        <f t="shared" si="0"/>
        <v>184197.83000000007</v>
      </c>
    </row>
    <row r="66" spans="1:9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 t="shared" ref="E66:E68" si="6">+C66+D66</f>
        <v>11632.4</v>
      </c>
      <c r="F66" s="129">
        <v>3632.4</v>
      </c>
      <c r="G66" s="131">
        <v>0</v>
      </c>
      <c r="H66" s="14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 t="shared" si="6"/>
        <v>11511</v>
      </c>
      <c r="F67" s="129">
        <v>1574</v>
      </c>
      <c r="G67" s="129">
        <v>0</v>
      </c>
      <c r="H67" s="147">
        <f t="shared" si="0"/>
        <v>9937</v>
      </c>
    </row>
    <row r="68" spans="1:9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 t="shared" si="6"/>
        <v>21325</v>
      </c>
      <c r="F68" s="129">
        <v>6325</v>
      </c>
      <c r="G68" s="129">
        <v>0</v>
      </c>
      <c r="H68" s="147">
        <f t="shared" si="0"/>
        <v>15000</v>
      </c>
    </row>
    <row r="69" spans="1:9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11531.4</v>
      </c>
      <c r="G69" s="134">
        <f>SUM(G66:G68)</f>
        <v>0</v>
      </c>
      <c r="H69" s="148">
        <f t="shared" si="0"/>
        <v>32937</v>
      </c>
    </row>
    <row r="70" spans="1:9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 t="shared" ref="E70:E71" si="7">+C70+D70</f>
        <v>7075</v>
      </c>
      <c r="F70" s="129">
        <v>75</v>
      </c>
      <c r="G70" s="129">
        <v>0</v>
      </c>
      <c r="H70" s="14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31">
        <v>78800</v>
      </c>
      <c r="D71" s="131">
        <v>-12680.29</v>
      </c>
      <c r="E71" s="129">
        <f t="shared" si="7"/>
        <v>66119.709999999992</v>
      </c>
      <c r="F71" s="129">
        <v>0</v>
      </c>
      <c r="G71" s="129">
        <v>0</v>
      </c>
      <c r="H71" s="147">
        <f t="shared" si="0"/>
        <v>66119.709999999992</v>
      </c>
    </row>
    <row r="72" spans="1:9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-12605.29</v>
      </c>
      <c r="E72" s="134">
        <f>SUM(E70:E71)</f>
        <v>73194.709999999992</v>
      </c>
      <c r="F72" s="134">
        <f>SUM(F70:F71)</f>
        <v>75</v>
      </c>
      <c r="G72" s="134">
        <f>SUM(G70:G71)</f>
        <v>0</v>
      </c>
      <c r="H72" s="147">
        <f t="shared" si="0"/>
        <v>73119.709999999992</v>
      </c>
    </row>
    <row r="73" spans="1:9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-414912.74000000005</v>
      </c>
      <c r="E73" s="135">
        <f>+E72+E69+E65+E52+E43</f>
        <v>2244951.2600000002</v>
      </c>
      <c r="F73" s="136">
        <f>+F72+F69+F65+F52+F43</f>
        <v>1477403.93</v>
      </c>
      <c r="G73" s="149">
        <f>+G72+G69+G65+G52+G43</f>
        <v>0</v>
      </c>
      <c r="H73" s="150">
        <f t="shared" si="0"/>
        <v>767547.33000000031</v>
      </c>
    </row>
    <row r="74" spans="1:9" ht="12.75" customHeight="1" x14ac:dyDescent="0.25">
      <c r="A74" s="11">
        <v>55599</v>
      </c>
      <c r="B74" s="12" t="s">
        <v>66</v>
      </c>
      <c r="C74" s="131">
        <v>4710</v>
      </c>
      <c r="D74" s="131">
        <v>0</v>
      </c>
      <c r="E74" s="129">
        <f>+C74+D74</f>
        <v>4710</v>
      </c>
      <c r="F74" s="129">
        <v>2992.72</v>
      </c>
      <c r="G74" s="129">
        <v>0</v>
      </c>
      <c r="H74" s="147">
        <f t="shared" ref="H74:H100" si="8">+E74-F74-G74</f>
        <v>1717.2800000000002</v>
      </c>
    </row>
    <row r="75" spans="1:9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0</v>
      </c>
      <c r="E75" s="134">
        <f>SUM(E74)</f>
        <v>4710</v>
      </c>
      <c r="F75" s="134">
        <f>SUM(F74)</f>
        <v>2992.72</v>
      </c>
      <c r="G75" s="134">
        <f>SUM(G74)</f>
        <v>0</v>
      </c>
      <c r="H75" s="147">
        <f t="shared" si="8"/>
        <v>1717.2800000000002</v>
      </c>
    </row>
    <row r="76" spans="1:9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 t="shared" ref="E76:E78" si="9">+C76+D76</f>
        <v>36024.28</v>
      </c>
      <c r="F76" s="129">
        <v>36024.28</v>
      </c>
      <c r="G76" s="129">
        <v>0</v>
      </c>
      <c r="H76" s="14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131">
        <v>26000</v>
      </c>
      <c r="D77" s="131">
        <v>13004.99</v>
      </c>
      <c r="E77" s="129">
        <f t="shared" si="9"/>
        <v>39004.99</v>
      </c>
      <c r="F77" s="129">
        <v>39004.99</v>
      </c>
      <c r="G77" s="129">
        <v>0</v>
      </c>
      <c r="H77" s="14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 t="shared" si="9"/>
        <v>25</v>
      </c>
      <c r="F78" s="129">
        <v>25</v>
      </c>
      <c r="G78" s="131">
        <v>0</v>
      </c>
      <c r="H78" s="147">
        <f t="shared" si="8"/>
        <v>0</v>
      </c>
    </row>
    <row r="79" spans="1:9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1029.2700000000004</v>
      </c>
      <c r="E79" s="134">
        <f>SUM(E76:E78)</f>
        <v>75054.26999999999</v>
      </c>
      <c r="F79" s="134">
        <f>SUM(F76:F78)</f>
        <v>75054.26999999999</v>
      </c>
      <c r="G79" s="134">
        <f>SUM(G76:G78)</f>
        <v>0</v>
      </c>
      <c r="H79" s="14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1029.2700000000004</v>
      </c>
      <c r="E80" s="135">
        <f>+E79+E75</f>
        <v>79764.26999999999</v>
      </c>
      <c r="F80" s="136">
        <f>+F79+F75</f>
        <v>78046.989999999991</v>
      </c>
      <c r="G80" s="149">
        <f>+G75+G79</f>
        <v>0</v>
      </c>
      <c r="H80" s="150">
        <f t="shared" si="8"/>
        <v>1717.2799999999988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 t="shared" ref="E81:E82" si="10">+C81+D81</f>
        <v>4000</v>
      </c>
      <c r="F81" s="129"/>
      <c r="G81" s="131">
        <v>0</v>
      </c>
      <c r="H81" s="14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 t="shared" si="10"/>
        <v>0</v>
      </c>
      <c r="F82" s="129">
        <v>0</v>
      </c>
      <c r="G82" s="131">
        <v>0</v>
      </c>
      <c r="H82" s="14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0</v>
      </c>
      <c r="G83" s="134">
        <f>SUM(G81)</f>
        <v>0</v>
      </c>
      <c r="H83" s="148">
        <f t="shared" si="8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0</v>
      </c>
      <c r="H84" s="14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0</v>
      </c>
      <c r="H85" s="152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>+C83+C85</f>
        <v>9500</v>
      </c>
      <c r="D86" s="153">
        <f t="shared" ref="D86:H86" si="11">+D83+D85</f>
        <v>0</v>
      </c>
      <c r="E86" s="154">
        <f t="shared" si="11"/>
        <v>9500</v>
      </c>
      <c r="F86" s="155">
        <f t="shared" si="11"/>
        <v>5242.17</v>
      </c>
      <c r="G86" s="156">
        <f t="shared" si="11"/>
        <v>0</v>
      </c>
      <c r="H86" s="157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12">+C92+D92</f>
        <v>2935</v>
      </c>
      <c r="F92" s="145">
        <v>0</v>
      </c>
      <c r="G92" s="158">
        <v>0</v>
      </c>
      <c r="H92" s="146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12"/>
        <v>6760</v>
      </c>
      <c r="F93" s="129">
        <v>0</v>
      </c>
      <c r="G93" s="132">
        <v>0</v>
      </c>
      <c r="H93" s="147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12"/>
        <v>500</v>
      </c>
      <c r="F94" s="129">
        <v>0</v>
      </c>
      <c r="G94" s="132">
        <v>0</v>
      </c>
      <c r="H94" s="147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12"/>
        <v>16000</v>
      </c>
      <c r="F95" s="129">
        <v>0</v>
      </c>
      <c r="G95" s="132">
        <v>0</v>
      </c>
      <c r="H95" s="147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12"/>
        <v>1000</v>
      </c>
      <c r="F96" s="129">
        <v>0</v>
      </c>
      <c r="G96" s="131">
        <v>0</v>
      </c>
      <c r="H96" s="147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12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>SUM(C92:C97)</f>
        <v>27320</v>
      </c>
      <c r="D98" s="134">
        <f>SUM(D92:D97)</f>
        <v>0</v>
      </c>
      <c r="E98" s="134">
        <f>SUM(E92:E97)</f>
        <v>27320</v>
      </c>
      <c r="F98" s="134">
        <f>SUM(F92:F97)</f>
        <v>125</v>
      </c>
      <c r="G98" s="134">
        <f>SUM(G96)</f>
        <v>0</v>
      </c>
      <c r="H98" s="148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/>
      <c r="E99" s="129">
        <f>+C99+D99</f>
        <v>9235</v>
      </c>
      <c r="F99" s="131">
        <v>0</v>
      </c>
      <c r="G99" s="131">
        <v>0</v>
      </c>
      <c r="H99" s="147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0</v>
      </c>
      <c r="E100" s="160">
        <f>+E99</f>
        <v>9235</v>
      </c>
      <c r="F100" s="160">
        <f>+F99</f>
        <v>0</v>
      </c>
      <c r="G100" s="160">
        <f>SUM(G99)</f>
        <v>0</v>
      </c>
      <c r="H100" s="161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3922598.8099999996</v>
      </c>
      <c r="G102" s="171">
        <f>+G24+G73+G80+G101+G86</f>
        <v>112147.01000000001</v>
      </c>
      <c r="H102" s="172">
        <f>+E102-F102-G102</f>
        <v>6652658.1800000006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.31496062992125984" footer="0.31496062992125984"/>
  <pageSetup scale="9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82" workbookViewId="0">
      <selection activeCell="C94" sqref="C94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2.75" customHeight="1" x14ac:dyDescent="0.25">
      <c r="A3" s="1"/>
      <c r="B3" s="181" t="s">
        <v>1</v>
      </c>
      <c r="C3" s="181"/>
      <c r="D3" s="181"/>
      <c r="E3" s="181"/>
      <c r="F3" s="181"/>
      <c r="G3" s="128"/>
      <c r="H3" s="1"/>
      <c r="I3" s="1"/>
    </row>
    <row r="4" spans="1:9" ht="12.75" customHeight="1" x14ac:dyDescent="0.25">
      <c r="A4" s="2"/>
      <c r="B4" s="181" t="s">
        <v>2</v>
      </c>
      <c r="C4" s="181"/>
      <c r="D4" s="181"/>
      <c r="E4" s="181"/>
      <c r="F4" s="181"/>
      <c r="G4" s="128"/>
      <c r="H4" s="2"/>
      <c r="I4" s="1"/>
    </row>
    <row r="5" spans="1:9" ht="12.75" customHeight="1" x14ac:dyDescent="0.25">
      <c r="A5" s="2"/>
      <c r="B5" s="128"/>
      <c r="C5" s="128"/>
      <c r="D5" s="128"/>
      <c r="E5" s="128"/>
      <c r="F5" s="128"/>
      <c r="G5" s="128"/>
      <c r="H5" s="2"/>
      <c r="I5" s="1"/>
    </row>
    <row r="6" spans="1:9" ht="12.7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2.75" customHeight="1" x14ac:dyDescent="0.25">
      <c r="A7" s="127"/>
      <c r="B7" s="180" t="s">
        <v>83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1568589.94</v>
      </c>
      <c r="G10" s="129">
        <v>40803.339999999997</v>
      </c>
      <c r="H10" s="130">
        <f t="shared" ref="H10:H74" si="0">+E10-F10-G10</f>
        <v>3207586.72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444715.5</v>
      </c>
      <c r="G13" s="129">
        <v>53853.4</v>
      </c>
      <c r="H13" s="130">
        <f t="shared" si="0"/>
        <v>1068327.1400000001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93337.71</v>
      </c>
      <c r="G16" s="129">
        <v>13410.58</v>
      </c>
      <c r="H16" s="130">
        <f t="shared" si="0"/>
        <v>212896.71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24220.79</v>
      </c>
      <c r="G17" s="129">
        <v>3719</v>
      </c>
      <c r="H17" s="130">
        <f t="shared" si="0"/>
        <v>59748.280000000006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102933.18</v>
      </c>
      <c r="G18" s="129">
        <v>17003.3</v>
      </c>
      <c r="H18" s="130">
        <f t="shared" si="0"/>
        <v>239004.52000000002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32218.54</v>
      </c>
      <c r="G19" s="129">
        <v>6422.56</v>
      </c>
      <c r="H19" s="130">
        <f t="shared" si="0"/>
        <v>82798.28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15543.04</v>
      </c>
      <c r="G20" s="129">
        <v>0.36</v>
      </c>
      <c r="H20" s="130">
        <f t="shared" si="0"/>
        <v>31086.6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27667.759999999998</v>
      </c>
      <c r="G23" s="129">
        <v>6432.24</v>
      </c>
      <c r="H23" s="130">
        <f t="shared" si="0"/>
        <v>37350.000000000007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2362830.7199999997</v>
      </c>
      <c r="G24" s="137">
        <f t="shared" si="2"/>
        <v>141652.51999999996</v>
      </c>
      <c r="H24" s="138">
        <f t="shared" si="2"/>
        <v>5812150.2299999995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1163.3599999999999</v>
      </c>
      <c r="E25" s="129">
        <f t="shared" ref="E25:E42" si="3">+C25+D25</f>
        <v>46633.36</v>
      </c>
      <c r="F25" s="129">
        <v>25519.86</v>
      </c>
      <c r="G25" s="129">
        <v>0</v>
      </c>
      <c r="H25" s="130">
        <f t="shared" si="0"/>
        <v>21113.5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2906.23</v>
      </c>
      <c r="E27" s="129">
        <f t="shared" si="3"/>
        <v>58496.23</v>
      </c>
      <c r="F27" s="129">
        <v>2690.8</v>
      </c>
      <c r="G27" s="129">
        <v>0</v>
      </c>
      <c r="H27" s="130">
        <f t="shared" si="0"/>
        <v>55805.43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4101.3</v>
      </c>
      <c r="E28" s="129">
        <f t="shared" si="3"/>
        <v>31426.3</v>
      </c>
      <c r="F28" s="129">
        <v>23085.4</v>
      </c>
      <c r="G28" s="129">
        <v>0</v>
      </c>
      <c r="H28" s="130">
        <f t="shared" si="0"/>
        <v>8340.8999999999978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-2454.6999999999998</v>
      </c>
      <c r="E30" s="129">
        <f t="shared" si="3"/>
        <v>22650.3</v>
      </c>
      <c r="F30" s="129">
        <v>9605.34</v>
      </c>
      <c r="G30" s="129">
        <v>0</v>
      </c>
      <c r="H30" s="130">
        <f t="shared" si="0"/>
        <v>13044.96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1178.0999999999999</v>
      </c>
      <c r="E31" s="129">
        <f t="shared" si="3"/>
        <v>18823.099999999999</v>
      </c>
      <c r="F31" s="129">
        <v>203.4</v>
      </c>
      <c r="G31" s="129">
        <v>0</v>
      </c>
      <c r="H31" s="130">
        <f t="shared" si="0"/>
        <v>18619.699999999997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1422</v>
      </c>
      <c r="E36" s="129">
        <f t="shared" si="3"/>
        <v>2482</v>
      </c>
      <c r="F36" s="129">
        <v>1422</v>
      </c>
      <c r="G36" s="129">
        <v>0</v>
      </c>
      <c r="H36" s="130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90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85</v>
      </c>
      <c r="E40" s="129">
        <f t="shared" si="3"/>
        <v>2499</v>
      </c>
      <c r="F40" s="129">
        <v>85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-417683.47</v>
      </c>
      <c r="E42" s="129">
        <f t="shared" si="3"/>
        <v>570241.53</v>
      </c>
      <c r="F42" s="129">
        <v>510545.23</v>
      </c>
      <c r="G42" s="129">
        <v>0</v>
      </c>
      <c r="H42" s="140">
        <f t="shared" si="0"/>
        <v>59696.300000000047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-409422.14999999997</v>
      </c>
      <c r="E43" s="141">
        <f>SUM(E25:E42)</f>
        <v>837681.85000000009</v>
      </c>
      <c r="F43" s="141">
        <f>SUM(F25:F42)</f>
        <v>637264.53999999992</v>
      </c>
      <c r="G43" s="141">
        <f>SUM(G25:G42)</f>
        <v>90</v>
      </c>
      <c r="H43" s="142">
        <f t="shared" si="0"/>
        <v>200327.31000000017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x14ac:dyDescent="0.25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21"/>
      <c r="B47" s="22"/>
      <c r="C47" s="143"/>
      <c r="D47" s="143"/>
      <c r="E47" s="143"/>
      <c r="F47" s="143"/>
      <c r="G47" s="143"/>
      <c r="H47" s="144"/>
    </row>
    <row r="48" spans="1:12" ht="12.75" customHeight="1" thickBot="1" x14ac:dyDescent="0.3">
      <c r="A48" s="3" t="s">
        <v>5</v>
      </c>
      <c r="B48" s="4" t="s">
        <v>6</v>
      </c>
      <c r="C48" s="23" t="s">
        <v>7</v>
      </c>
      <c r="D48" s="5" t="s">
        <v>8</v>
      </c>
      <c r="E48" s="63" t="s">
        <v>44</v>
      </c>
      <c r="F48" s="64" t="s">
        <v>10</v>
      </c>
      <c r="G48" s="24" t="s">
        <v>11</v>
      </c>
      <c r="H48" s="36" t="s">
        <v>12</v>
      </c>
    </row>
    <row r="49" spans="1:8" ht="12.75" customHeight="1" x14ac:dyDescent="0.25">
      <c r="A49" s="25">
        <v>54201</v>
      </c>
      <c r="B49" s="26" t="s">
        <v>45</v>
      </c>
      <c r="C49" s="145">
        <v>197345</v>
      </c>
      <c r="D49" s="145">
        <v>-1325</v>
      </c>
      <c r="E49" s="129">
        <f t="shared" ref="E49:E52" si="4">+C49+D49</f>
        <v>196020</v>
      </c>
      <c r="F49" s="129">
        <v>48165.66</v>
      </c>
      <c r="G49" s="129">
        <v>0</v>
      </c>
      <c r="H49" s="146">
        <f t="shared" si="0"/>
        <v>147854.34</v>
      </c>
    </row>
    <row r="50" spans="1:8" ht="12.75" customHeight="1" x14ac:dyDescent="0.25">
      <c r="A50" s="11">
        <v>54202</v>
      </c>
      <c r="B50" s="12" t="s">
        <v>46</v>
      </c>
      <c r="C50" s="131">
        <v>42600</v>
      </c>
      <c r="D50" s="131">
        <v>0</v>
      </c>
      <c r="E50" s="129">
        <f t="shared" si="4"/>
        <v>42600</v>
      </c>
      <c r="F50" s="129">
        <v>4534.6499999999996</v>
      </c>
      <c r="G50" s="129">
        <v>0</v>
      </c>
      <c r="H50" s="130">
        <f t="shared" si="0"/>
        <v>38065.35</v>
      </c>
    </row>
    <row r="51" spans="1:8" ht="12.75" customHeight="1" x14ac:dyDescent="0.25">
      <c r="A51" s="17">
        <v>54203</v>
      </c>
      <c r="B51" s="18" t="s">
        <v>47</v>
      </c>
      <c r="C51" s="139">
        <v>146650</v>
      </c>
      <c r="D51" s="139">
        <v>1706.64</v>
      </c>
      <c r="E51" s="129">
        <f t="shared" si="4"/>
        <v>148356.64000000001</v>
      </c>
      <c r="F51" s="129">
        <v>68667.94</v>
      </c>
      <c r="G51" s="129">
        <v>0</v>
      </c>
      <c r="H51" s="140">
        <f t="shared" si="0"/>
        <v>79688.700000000012</v>
      </c>
    </row>
    <row r="52" spans="1:8" ht="12.75" customHeight="1" x14ac:dyDescent="0.25">
      <c r="A52" s="11">
        <v>54204</v>
      </c>
      <c r="B52" s="12" t="s">
        <v>48</v>
      </c>
      <c r="C52" s="131">
        <v>1200</v>
      </c>
      <c r="D52" s="131">
        <v>0</v>
      </c>
      <c r="E52" s="129">
        <f t="shared" si="4"/>
        <v>1200</v>
      </c>
      <c r="F52" s="129">
        <v>0</v>
      </c>
      <c r="G52" s="129">
        <v>0</v>
      </c>
      <c r="H52" s="147">
        <f t="shared" si="0"/>
        <v>1200</v>
      </c>
    </row>
    <row r="53" spans="1:8" ht="12.75" customHeight="1" x14ac:dyDescent="0.25">
      <c r="A53" s="27"/>
      <c r="B53" s="14" t="s">
        <v>43</v>
      </c>
      <c r="C53" s="134">
        <f>SUM(C49:C52)</f>
        <v>387795</v>
      </c>
      <c r="D53" s="134">
        <f>SUM(D49:D52)</f>
        <v>381.6400000000001</v>
      </c>
      <c r="E53" s="134">
        <f>SUM(E49:E52)</f>
        <v>388176.64000000001</v>
      </c>
      <c r="F53" s="134">
        <f>SUM(F49:F52)</f>
        <v>121368.25</v>
      </c>
      <c r="G53" s="134">
        <f>SUM(G49:G52)</f>
        <v>0</v>
      </c>
      <c r="H53" s="148">
        <f t="shared" si="0"/>
        <v>266808.39</v>
      </c>
    </row>
    <row r="54" spans="1:8" ht="12.75" customHeight="1" x14ac:dyDescent="0.25">
      <c r="A54" s="11">
        <v>54301</v>
      </c>
      <c r="B54" s="12" t="s">
        <v>49</v>
      </c>
      <c r="C54" s="131">
        <v>32600</v>
      </c>
      <c r="D54" s="131">
        <v>0</v>
      </c>
      <c r="E54" s="129">
        <f t="shared" ref="E54:E65" si="5">+C54+D54</f>
        <v>32600</v>
      </c>
      <c r="F54" s="129">
        <v>21188.65</v>
      </c>
      <c r="G54" s="129">
        <v>0</v>
      </c>
      <c r="H54" s="147">
        <f t="shared" si="0"/>
        <v>11411.349999999999</v>
      </c>
    </row>
    <row r="55" spans="1:8" ht="12.75" customHeight="1" x14ac:dyDescent="0.25">
      <c r="A55" s="9">
        <v>54302</v>
      </c>
      <c r="B55" s="10" t="s">
        <v>50</v>
      </c>
      <c r="C55" s="129">
        <v>63000</v>
      </c>
      <c r="D55" s="129">
        <v>0</v>
      </c>
      <c r="E55" s="129">
        <f t="shared" si="5"/>
        <v>63000</v>
      </c>
      <c r="F55" s="129">
        <v>42580.59</v>
      </c>
      <c r="G55" s="129">
        <v>0</v>
      </c>
      <c r="H55" s="130">
        <f t="shared" si="0"/>
        <v>20419.410000000003</v>
      </c>
    </row>
    <row r="56" spans="1:8" ht="12.75" customHeight="1" x14ac:dyDescent="0.25">
      <c r="A56" s="11">
        <v>54304</v>
      </c>
      <c r="B56" s="12" t="s">
        <v>51</v>
      </c>
      <c r="C56" s="131">
        <v>4500</v>
      </c>
      <c r="D56" s="131">
        <v>0</v>
      </c>
      <c r="E56" s="129">
        <f t="shared" si="5"/>
        <v>4500</v>
      </c>
      <c r="F56" s="129">
        <v>0</v>
      </c>
      <c r="G56" s="129">
        <v>0</v>
      </c>
      <c r="H56" s="147">
        <f t="shared" si="0"/>
        <v>4500</v>
      </c>
    </row>
    <row r="57" spans="1:8" ht="12.75" customHeight="1" x14ac:dyDescent="0.25">
      <c r="A57" s="11">
        <v>54305</v>
      </c>
      <c r="B57" s="12" t="s">
        <v>52</v>
      </c>
      <c r="C57" s="131">
        <v>44600</v>
      </c>
      <c r="D57" s="131">
        <v>-4655.05</v>
      </c>
      <c r="E57" s="129">
        <f t="shared" si="5"/>
        <v>39944.949999999997</v>
      </c>
      <c r="F57" s="129">
        <v>565</v>
      </c>
      <c r="G57" s="129">
        <v>0</v>
      </c>
      <c r="H57" s="147">
        <f t="shared" si="0"/>
        <v>39379.949999999997</v>
      </c>
    </row>
    <row r="58" spans="1:8" ht="12.75" customHeight="1" x14ac:dyDescent="0.25">
      <c r="A58" s="11">
        <v>54306</v>
      </c>
      <c r="B58" s="12" t="s">
        <v>53</v>
      </c>
      <c r="C58" s="131">
        <v>4300</v>
      </c>
      <c r="D58" s="131">
        <v>70</v>
      </c>
      <c r="E58" s="129">
        <f t="shared" si="5"/>
        <v>4370</v>
      </c>
      <c r="F58" s="129">
        <v>4320</v>
      </c>
      <c r="G58" s="129">
        <v>0</v>
      </c>
      <c r="H58" s="147">
        <f t="shared" si="0"/>
        <v>50</v>
      </c>
    </row>
    <row r="59" spans="1:8" ht="12.75" customHeight="1" x14ac:dyDescent="0.25">
      <c r="A59" s="11">
        <v>54307</v>
      </c>
      <c r="B59" s="12" t="s">
        <v>54</v>
      </c>
      <c r="C59" s="131">
        <v>6500</v>
      </c>
      <c r="D59" s="131">
        <v>420</v>
      </c>
      <c r="E59" s="129">
        <f t="shared" si="5"/>
        <v>6920</v>
      </c>
      <c r="F59" s="129">
        <v>6450</v>
      </c>
      <c r="G59" s="129">
        <v>0</v>
      </c>
      <c r="H59" s="147">
        <f t="shared" si="0"/>
        <v>470</v>
      </c>
    </row>
    <row r="60" spans="1:8" ht="12.75" customHeight="1" x14ac:dyDescent="0.25">
      <c r="A60" s="11">
        <v>54308</v>
      </c>
      <c r="B60" s="12" t="s">
        <v>55</v>
      </c>
      <c r="C60" s="131">
        <v>500</v>
      </c>
      <c r="D60" s="131">
        <v>0</v>
      </c>
      <c r="E60" s="129">
        <f t="shared" si="5"/>
        <v>500</v>
      </c>
      <c r="F60" s="129">
        <v>0</v>
      </c>
      <c r="G60" s="129"/>
      <c r="H60" s="147">
        <f t="shared" si="0"/>
        <v>500</v>
      </c>
    </row>
    <row r="61" spans="1:8" ht="12.75" customHeight="1" x14ac:dyDescent="0.25">
      <c r="A61" s="11">
        <v>54313</v>
      </c>
      <c r="B61" s="12" t="s">
        <v>56</v>
      </c>
      <c r="C61" s="131">
        <v>37130</v>
      </c>
      <c r="D61" s="131">
        <v>-636</v>
      </c>
      <c r="E61" s="129">
        <f t="shared" si="5"/>
        <v>36494</v>
      </c>
      <c r="F61" s="129">
        <v>0</v>
      </c>
      <c r="G61" s="129">
        <v>0</v>
      </c>
      <c r="H61" s="147">
        <f t="shared" si="0"/>
        <v>36494</v>
      </c>
    </row>
    <row r="62" spans="1:8" ht="12.75" customHeight="1" x14ac:dyDescent="0.25">
      <c r="A62" s="11">
        <v>54314</v>
      </c>
      <c r="B62" s="12" t="s">
        <v>57</v>
      </c>
      <c r="C62" s="131">
        <v>35810</v>
      </c>
      <c r="D62" s="131">
        <v>-586.15</v>
      </c>
      <c r="E62" s="129">
        <f t="shared" si="5"/>
        <v>35223.85</v>
      </c>
      <c r="F62" s="129">
        <v>728.25</v>
      </c>
      <c r="G62" s="129">
        <v>0</v>
      </c>
      <c r="H62" s="147">
        <f t="shared" si="0"/>
        <v>34495.599999999999</v>
      </c>
    </row>
    <row r="63" spans="1:8" ht="12.75" customHeight="1" x14ac:dyDescent="0.25">
      <c r="A63" s="11">
        <v>54316</v>
      </c>
      <c r="B63" s="12" t="s">
        <v>58</v>
      </c>
      <c r="C63" s="131">
        <v>25000</v>
      </c>
      <c r="D63" s="131">
        <v>0</v>
      </c>
      <c r="E63" s="129">
        <f t="shared" si="5"/>
        <v>25000</v>
      </c>
      <c r="F63" s="129">
        <v>8188.75</v>
      </c>
      <c r="G63" s="129">
        <v>0</v>
      </c>
      <c r="H63" s="147">
        <f t="shared" si="0"/>
        <v>16811.25</v>
      </c>
    </row>
    <row r="64" spans="1:8" ht="12.75" customHeight="1" x14ac:dyDescent="0.25">
      <c r="A64" s="11">
        <v>54317</v>
      </c>
      <c r="B64" s="12" t="s">
        <v>59</v>
      </c>
      <c r="C64" s="131">
        <v>598270</v>
      </c>
      <c r="D64" s="131">
        <v>1600</v>
      </c>
      <c r="E64" s="129">
        <f t="shared" si="5"/>
        <v>599870</v>
      </c>
      <c r="F64" s="129">
        <v>584080.92000000004</v>
      </c>
      <c r="G64" s="129">
        <v>0</v>
      </c>
      <c r="H64" s="147">
        <f t="shared" si="0"/>
        <v>15789.079999999958</v>
      </c>
    </row>
    <row r="65" spans="1:9" ht="12.75" customHeight="1" x14ac:dyDescent="0.25">
      <c r="A65" s="11">
        <v>54399</v>
      </c>
      <c r="B65" s="12" t="s">
        <v>60</v>
      </c>
      <c r="C65" s="131">
        <v>44460</v>
      </c>
      <c r="D65" s="131">
        <v>8546.86</v>
      </c>
      <c r="E65" s="129">
        <f t="shared" si="5"/>
        <v>53006.86</v>
      </c>
      <c r="F65" s="129">
        <v>43740.06</v>
      </c>
      <c r="G65" s="129">
        <v>0</v>
      </c>
      <c r="H65" s="147">
        <f t="shared" si="0"/>
        <v>9266.8000000000029</v>
      </c>
    </row>
    <row r="66" spans="1:9" ht="12.75" customHeight="1" x14ac:dyDescent="0.25">
      <c r="A66" s="27"/>
      <c r="B66" s="14" t="s">
        <v>43</v>
      </c>
      <c r="C66" s="134">
        <f>SUM(C54:C65)</f>
        <v>896670</v>
      </c>
      <c r="D66" s="134">
        <f>SUM(D54:D65)</f>
        <v>4759.6600000000008</v>
      </c>
      <c r="E66" s="134">
        <f>SUM(E54:E65)</f>
        <v>901429.66</v>
      </c>
      <c r="F66" s="134">
        <f>SUM(F54:F65)</f>
        <v>711842.22</v>
      </c>
      <c r="G66" s="134">
        <f>SUM(G54:G65)</f>
        <v>0</v>
      </c>
      <c r="H66" s="148">
        <f t="shared" si="0"/>
        <v>189587.44000000006</v>
      </c>
    </row>
    <row r="67" spans="1:9" ht="12.75" customHeight="1" x14ac:dyDescent="0.25">
      <c r="A67" s="11">
        <v>54402</v>
      </c>
      <c r="B67" s="12" t="s">
        <v>61</v>
      </c>
      <c r="C67" s="131">
        <v>11035</v>
      </c>
      <c r="D67" s="131">
        <v>597.4</v>
      </c>
      <c r="E67" s="129">
        <f t="shared" ref="E67:E69" si="6">+C67+D67</f>
        <v>11632.4</v>
      </c>
      <c r="F67" s="129">
        <v>3632.4</v>
      </c>
      <c r="G67" s="131">
        <v>0</v>
      </c>
      <c r="H67" s="147">
        <f t="shared" si="0"/>
        <v>8000</v>
      </c>
    </row>
    <row r="68" spans="1:9" ht="12.75" customHeight="1" x14ac:dyDescent="0.25">
      <c r="A68" s="11">
        <v>54403</v>
      </c>
      <c r="B68" s="12" t="s">
        <v>62</v>
      </c>
      <c r="C68" s="131">
        <v>11460</v>
      </c>
      <c r="D68" s="131">
        <v>51</v>
      </c>
      <c r="E68" s="129">
        <f t="shared" si="6"/>
        <v>11511</v>
      </c>
      <c r="F68" s="129">
        <v>1716</v>
      </c>
      <c r="G68" s="129">
        <v>0</v>
      </c>
      <c r="H68" s="147">
        <f t="shared" si="0"/>
        <v>9795</v>
      </c>
    </row>
    <row r="69" spans="1:9" ht="12.75" customHeight="1" x14ac:dyDescent="0.25">
      <c r="A69" s="11">
        <v>54404</v>
      </c>
      <c r="B69" s="12" t="s">
        <v>63</v>
      </c>
      <c r="C69" s="131">
        <v>20000</v>
      </c>
      <c r="D69" s="131">
        <v>1325</v>
      </c>
      <c r="E69" s="129">
        <f t="shared" si="6"/>
        <v>21325</v>
      </c>
      <c r="F69" s="129">
        <v>2235</v>
      </c>
      <c r="G69" s="129">
        <v>0</v>
      </c>
      <c r="H69" s="147">
        <f t="shared" si="0"/>
        <v>19090</v>
      </c>
    </row>
    <row r="70" spans="1:9" ht="12.75" customHeight="1" x14ac:dyDescent="0.25">
      <c r="A70" s="27"/>
      <c r="B70" s="14" t="s">
        <v>43</v>
      </c>
      <c r="C70" s="134">
        <f>SUM(C67:C69)</f>
        <v>42495</v>
      </c>
      <c r="D70" s="134">
        <f>SUM(D67:D69)</f>
        <v>1973.4</v>
      </c>
      <c r="E70" s="134">
        <f>SUM(E67:E69)</f>
        <v>44468.4</v>
      </c>
      <c r="F70" s="134">
        <f>SUM(F67:F69)</f>
        <v>7583.4</v>
      </c>
      <c r="G70" s="134">
        <f>SUM(G67:G69)</f>
        <v>0</v>
      </c>
      <c r="H70" s="148">
        <f t="shared" si="0"/>
        <v>36885</v>
      </c>
    </row>
    <row r="71" spans="1:9" ht="12.75" customHeight="1" x14ac:dyDescent="0.25">
      <c r="A71" s="11">
        <v>54505</v>
      </c>
      <c r="B71" s="12" t="s">
        <v>64</v>
      </c>
      <c r="C71" s="131">
        <v>7000</v>
      </c>
      <c r="D71" s="131">
        <v>75</v>
      </c>
      <c r="E71" s="129">
        <f t="shared" ref="E71:E72" si="7">+C71+D71</f>
        <v>7075</v>
      </c>
      <c r="F71" s="129">
        <v>75</v>
      </c>
      <c r="G71" s="129">
        <v>0</v>
      </c>
      <c r="H71" s="147">
        <f t="shared" si="0"/>
        <v>7000</v>
      </c>
    </row>
    <row r="72" spans="1:9" ht="12.75" customHeight="1" x14ac:dyDescent="0.25">
      <c r="A72" s="11">
        <v>54599</v>
      </c>
      <c r="B72" s="12" t="s">
        <v>65</v>
      </c>
      <c r="C72" s="131">
        <v>78800</v>
      </c>
      <c r="D72" s="131">
        <v>-12680.29</v>
      </c>
      <c r="E72" s="129">
        <f t="shared" si="7"/>
        <v>66119.709999999992</v>
      </c>
      <c r="F72" s="129">
        <v>0</v>
      </c>
      <c r="G72" s="129">
        <v>0</v>
      </c>
      <c r="H72" s="147">
        <f t="shared" si="0"/>
        <v>66119.709999999992</v>
      </c>
    </row>
    <row r="73" spans="1:9" ht="12.75" customHeight="1" x14ac:dyDescent="0.25">
      <c r="A73" s="27"/>
      <c r="B73" s="14" t="s">
        <v>43</v>
      </c>
      <c r="C73" s="134">
        <f>SUM(C71:C72)</f>
        <v>85800</v>
      </c>
      <c r="D73" s="134">
        <f>SUM(D71:D72)</f>
        <v>-12605.29</v>
      </c>
      <c r="E73" s="134">
        <f>SUM(E71:E72)</f>
        <v>73194.709999999992</v>
      </c>
      <c r="F73" s="134">
        <f>SUM(F71:F72)</f>
        <v>75</v>
      </c>
      <c r="G73" s="134">
        <f>SUM(G71:G72)</f>
        <v>0</v>
      </c>
      <c r="H73" s="147">
        <f t="shared" si="0"/>
        <v>73119.709999999992</v>
      </c>
    </row>
    <row r="74" spans="1:9" ht="12.75" customHeight="1" x14ac:dyDescent="0.25">
      <c r="A74" s="28"/>
      <c r="B74" s="14" t="s">
        <v>24</v>
      </c>
      <c r="C74" s="134">
        <f>+C73+C70+C66+C53+C43</f>
        <v>2659864</v>
      </c>
      <c r="D74" s="134">
        <f>+D73+D70+D66+D53+D43</f>
        <v>-414912.74</v>
      </c>
      <c r="E74" s="135">
        <f>+E73+E70+E66+E53+E43</f>
        <v>2244951.2600000002</v>
      </c>
      <c r="F74" s="136">
        <f>+F73+F70+F66+F53+F43</f>
        <v>1478133.41</v>
      </c>
      <c r="G74" s="149">
        <f>+G73+G70+G66+G53+G43</f>
        <v>90</v>
      </c>
      <c r="H74" s="150">
        <f t="shared" si="0"/>
        <v>766727.85000000033</v>
      </c>
    </row>
    <row r="75" spans="1:9" ht="12.75" customHeight="1" x14ac:dyDescent="0.25">
      <c r="A75" s="11">
        <v>55599</v>
      </c>
      <c r="B75" s="12" t="s">
        <v>66</v>
      </c>
      <c r="C75" s="131">
        <v>4710</v>
      </c>
      <c r="D75" s="131">
        <v>0</v>
      </c>
      <c r="E75" s="129">
        <f>+C75+D75</f>
        <v>4710</v>
      </c>
      <c r="F75" s="129">
        <v>3161.75</v>
      </c>
      <c r="G75" s="129">
        <v>0</v>
      </c>
      <c r="H75" s="147">
        <f t="shared" ref="H75:H100" si="8">+E75-F75-G75</f>
        <v>1548.25</v>
      </c>
    </row>
    <row r="76" spans="1:9" ht="12.75" customHeight="1" x14ac:dyDescent="0.25">
      <c r="A76" s="27"/>
      <c r="B76" s="14" t="s">
        <v>43</v>
      </c>
      <c r="C76" s="134">
        <f>SUM(C75)</f>
        <v>4710</v>
      </c>
      <c r="D76" s="134">
        <f>SUM(D75)</f>
        <v>0</v>
      </c>
      <c r="E76" s="134">
        <f>SUM(E75)</f>
        <v>4710</v>
      </c>
      <c r="F76" s="134">
        <f>SUM(F75)</f>
        <v>3161.75</v>
      </c>
      <c r="G76" s="134">
        <f>SUM(G75)</f>
        <v>0</v>
      </c>
      <c r="H76" s="147">
        <f t="shared" si="8"/>
        <v>1548.25</v>
      </c>
    </row>
    <row r="77" spans="1:9" ht="12.75" customHeight="1" x14ac:dyDescent="0.25">
      <c r="A77" s="11">
        <v>55601</v>
      </c>
      <c r="B77" s="12" t="s">
        <v>67</v>
      </c>
      <c r="C77" s="131">
        <v>48000</v>
      </c>
      <c r="D77" s="131">
        <v>-11975.72</v>
      </c>
      <c r="E77" s="129">
        <f t="shared" ref="E77:E79" si="9">+C77+D77</f>
        <v>36024.28</v>
      </c>
      <c r="F77" s="129">
        <v>36024.28</v>
      </c>
      <c r="G77" s="129">
        <v>0</v>
      </c>
      <c r="H77" s="147">
        <f t="shared" si="8"/>
        <v>0</v>
      </c>
    </row>
    <row r="78" spans="1:9" ht="12.75" customHeight="1" x14ac:dyDescent="0.25">
      <c r="A78" s="11">
        <v>55602</v>
      </c>
      <c r="B78" s="12" t="s">
        <v>68</v>
      </c>
      <c r="C78" s="131">
        <v>26000</v>
      </c>
      <c r="D78" s="131">
        <v>13004.99</v>
      </c>
      <c r="E78" s="129">
        <f t="shared" si="9"/>
        <v>39004.99</v>
      </c>
      <c r="F78" s="129">
        <v>39004.99</v>
      </c>
      <c r="G78" s="129">
        <v>0</v>
      </c>
      <c r="H78" s="147">
        <f t="shared" si="8"/>
        <v>0</v>
      </c>
    </row>
    <row r="79" spans="1:9" ht="12.75" customHeight="1" x14ac:dyDescent="0.25">
      <c r="A79" s="11">
        <v>55603</v>
      </c>
      <c r="B79" s="12" t="s">
        <v>69</v>
      </c>
      <c r="C79" s="131">
        <v>25</v>
      </c>
      <c r="D79" s="131">
        <v>0</v>
      </c>
      <c r="E79" s="129">
        <f t="shared" si="9"/>
        <v>25</v>
      </c>
      <c r="F79" s="129">
        <v>25</v>
      </c>
      <c r="G79" s="131">
        <v>0</v>
      </c>
      <c r="H79" s="147">
        <f t="shared" si="8"/>
        <v>0</v>
      </c>
    </row>
    <row r="80" spans="1:9" ht="12.75" customHeight="1" x14ac:dyDescent="0.25">
      <c r="A80" s="27"/>
      <c r="B80" s="14" t="s">
        <v>43</v>
      </c>
      <c r="C80" s="134">
        <f>SUM(C77:C79)</f>
        <v>74025</v>
      </c>
      <c r="D80" s="134">
        <f>SUM(D77:D78)</f>
        <v>1029.2700000000004</v>
      </c>
      <c r="E80" s="134">
        <f>SUM(E77:E79)</f>
        <v>75054.26999999999</v>
      </c>
      <c r="F80" s="134">
        <f>SUM(F77:F79)</f>
        <v>75054.26999999999</v>
      </c>
      <c r="G80" s="134">
        <f>SUM(G77:G79)</f>
        <v>0</v>
      </c>
      <c r="H80" s="147">
        <f t="shared" si="8"/>
        <v>0</v>
      </c>
      <c r="I80" s="29"/>
    </row>
    <row r="81" spans="1:9" ht="12.75" customHeight="1" x14ac:dyDescent="0.25">
      <c r="A81" s="28"/>
      <c r="B81" s="14" t="s">
        <v>24</v>
      </c>
      <c r="C81" s="134">
        <f>+C80+C76</f>
        <v>78735</v>
      </c>
      <c r="D81" s="134">
        <f>+D76+D80</f>
        <v>1029.2700000000004</v>
      </c>
      <c r="E81" s="135">
        <f>+E80+E76</f>
        <v>79764.26999999999</v>
      </c>
      <c r="F81" s="136">
        <f>+F80+F76</f>
        <v>78216.01999999999</v>
      </c>
      <c r="G81" s="149">
        <f>+G76+G80</f>
        <v>0</v>
      </c>
      <c r="H81" s="150">
        <f t="shared" si="8"/>
        <v>1548.25</v>
      </c>
      <c r="I81" s="29"/>
    </row>
    <row r="82" spans="1:9" s="31" customFormat="1" ht="12.75" customHeight="1" x14ac:dyDescent="0.25">
      <c r="A82" s="11">
        <v>56303</v>
      </c>
      <c r="B82" s="12" t="s">
        <v>70</v>
      </c>
      <c r="C82" s="131">
        <v>4000</v>
      </c>
      <c r="D82" s="131">
        <v>0</v>
      </c>
      <c r="E82" s="129">
        <f t="shared" ref="E82:E83" si="10">+C82+D82</f>
        <v>4000</v>
      </c>
      <c r="F82" s="129"/>
      <c r="G82" s="131">
        <v>0</v>
      </c>
      <c r="H82" s="147">
        <f t="shared" si="8"/>
        <v>4000</v>
      </c>
      <c r="I82" s="30"/>
    </row>
    <row r="83" spans="1:9" s="31" customFormat="1" ht="12.75" customHeight="1" x14ac:dyDescent="0.25">
      <c r="A83" s="11">
        <v>56304</v>
      </c>
      <c r="B83" s="12" t="s">
        <v>71</v>
      </c>
      <c r="C83" s="131">
        <v>0</v>
      </c>
      <c r="D83" s="131">
        <v>0</v>
      </c>
      <c r="E83" s="129">
        <f t="shared" si="10"/>
        <v>0</v>
      </c>
      <c r="F83" s="129">
        <v>0</v>
      </c>
      <c r="G83" s="131">
        <v>0</v>
      </c>
      <c r="H83" s="147">
        <f t="shared" si="8"/>
        <v>0</v>
      </c>
      <c r="I83" s="30"/>
    </row>
    <row r="84" spans="1:9" s="31" customFormat="1" ht="12.75" customHeight="1" x14ac:dyDescent="0.25">
      <c r="A84" s="27"/>
      <c r="B84" s="14" t="s">
        <v>43</v>
      </c>
      <c r="C84" s="134">
        <f>C83+C82</f>
        <v>4000</v>
      </c>
      <c r="D84" s="134">
        <f>SUM(D82:D83)</f>
        <v>0</v>
      </c>
      <c r="E84" s="134">
        <f>SUM(E82:E83)</f>
        <v>4000</v>
      </c>
      <c r="F84" s="134">
        <f>SUM(F82:F83)</f>
        <v>0</v>
      </c>
      <c r="G84" s="134">
        <f>SUM(G82)</f>
        <v>0</v>
      </c>
      <c r="H84" s="148">
        <f t="shared" si="8"/>
        <v>4000</v>
      </c>
      <c r="I84" s="30"/>
    </row>
    <row r="85" spans="1:9" s="31" customFormat="1" ht="12.75" customHeight="1" x14ac:dyDescent="0.25">
      <c r="A85" s="11"/>
      <c r="B85" s="12" t="s">
        <v>72</v>
      </c>
      <c r="C85" s="131">
        <v>5500</v>
      </c>
      <c r="D85" s="131">
        <v>0</v>
      </c>
      <c r="E85" s="129">
        <f>+C85+D85</f>
        <v>5500</v>
      </c>
      <c r="F85" s="129">
        <v>5242.17</v>
      </c>
      <c r="G85" s="131">
        <v>0</v>
      </c>
      <c r="H85" s="147">
        <f t="shared" si="8"/>
        <v>257.82999999999993</v>
      </c>
      <c r="I85" s="30"/>
    </row>
    <row r="86" spans="1:9" s="31" customFormat="1" ht="12.75" customHeight="1" thickBot="1" x14ac:dyDescent="0.3">
      <c r="A86" s="32"/>
      <c r="B86" s="33" t="s">
        <v>43</v>
      </c>
      <c r="C86" s="151">
        <f>SUM(C85)</f>
        <v>5500</v>
      </c>
      <c r="D86" s="151">
        <f>SUM(D85)</f>
        <v>0</v>
      </c>
      <c r="E86" s="151">
        <f>SUM(E85)</f>
        <v>5500</v>
      </c>
      <c r="F86" s="151">
        <f>SUM(F85)</f>
        <v>5242.17</v>
      </c>
      <c r="G86" s="151">
        <f>SUM(G85)</f>
        <v>0</v>
      </c>
      <c r="H86" s="152">
        <f t="shared" si="8"/>
        <v>257.82999999999993</v>
      </c>
      <c r="I86" s="30"/>
    </row>
    <row r="87" spans="1:9" s="31" customFormat="1" ht="12.75" customHeight="1" thickBot="1" x14ac:dyDescent="0.3">
      <c r="A87" s="34"/>
      <c r="B87" s="35" t="s">
        <v>24</v>
      </c>
      <c r="C87" s="153">
        <f>+C84+C86</f>
        <v>9500</v>
      </c>
      <c r="D87" s="153">
        <f t="shared" ref="D87:H87" si="11">+D84+D86</f>
        <v>0</v>
      </c>
      <c r="E87" s="154">
        <f t="shared" si="11"/>
        <v>9500</v>
      </c>
      <c r="F87" s="155">
        <f t="shared" si="11"/>
        <v>5242.17</v>
      </c>
      <c r="G87" s="156">
        <f t="shared" si="11"/>
        <v>0</v>
      </c>
      <c r="H87" s="157">
        <f t="shared" si="11"/>
        <v>4257.83</v>
      </c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12">+C92+D92</f>
        <v>2935</v>
      </c>
      <c r="F92" s="145">
        <v>0</v>
      </c>
      <c r="G92" s="158">
        <v>0</v>
      </c>
      <c r="H92" s="146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12"/>
        <v>6760</v>
      </c>
      <c r="F93" s="129">
        <v>0</v>
      </c>
      <c r="G93" s="132">
        <v>0</v>
      </c>
      <c r="H93" s="147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12"/>
        <v>500</v>
      </c>
      <c r="F94" s="129">
        <v>0</v>
      </c>
      <c r="G94" s="132">
        <v>0</v>
      </c>
      <c r="H94" s="147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12"/>
        <v>16000</v>
      </c>
      <c r="F95" s="129">
        <v>0</v>
      </c>
      <c r="G95" s="132">
        <v>0</v>
      </c>
      <c r="H95" s="147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12"/>
        <v>1000</v>
      </c>
      <c r="F96" s="129">
        <v>0</v>
      </c>
      <c r="G96" s="131">
        <v>0</v>
      </c>
      <c r="H96" s="147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12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>SUM(C92:C97)</f>
        <v>27320</v>
      </c>
      <c r="D98" s="134">
        <f>SUM(D92:D97)</f>
        <v>0</v>
      </c>
      <c r="E98" s="134">
        <f>SUM(E92:E97)</f>
        <v>27320</v>
      </c>
      <c r="F98" s="134">
        <f>SUM(F92:F97)</f>
        <v>125</v>
      </c>
      <c r="G98" s="134">
        <f>SUM(G96)</f>
        <v>0</v>
      </c>
      <c r="H98" s="148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/>
      <c r="E99" s="129">
        <f>+C99+D99</f>
        <v>9235</v>
      </c>
      <c r="F99" s="131">
        <v>0</v>
      </c>
      <c r="G99" s="131">
        <v>0</v>
      </c>
      <c r="H99" s="147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0</v>
      </c>
      <c r="E100" s="160">
        <f>+E99</f>
        <v>9235</v>
      </c>
      <c r="F100" s="160">
        <f>+F99</f>
        <v>0</v>
      </c>
      <c r="G100" s="160">
        <f>SUM(G99)</f>
        <v>0</v>
      </c>
      <c r="H100" s="161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+C101+C87+C81+C74+C24</f>
        <v>10687404</v>
      </c>
      <c r="D102" s="168">
        <f>+D101+D87+D81+D74+D24</f>
        <v>0</v>
      </c>
      <c r="E102" s="169">
        <f>+E24+E74+E81+E101+E87</f>
        <v>10687404</v>
      </c>
      <c r="F102" s="170">
        <f>+F24+F74+F81+F101+F87</f>
        <v>3924547.32</v>
      </c>
      <c r="G102" s="171">
        <f>+G24+G74+G81+G101+G87</f>
        <v>141742.51999999996</v>
      </c>
      <c r="H102" s="172">
        <f>+E102-F102-G102</f>
        <v>6621114.1600000001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43" workbookViewId="0">
      <selection activeCell="D19" sqref="D1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2.75" customHeight="1" x14ac:dyDescent="0.25">
      <c r="A3" s="1"/>
      <c r="B3" s="181" t="s">
        <v>1</v>
      </c>
      <c r="C3" s="181"/>
      <c r="D3" s="181"/>
      <c r="E3" s="181"/>
      <c r="F3" s="181"/>
      <c r="G3" s="174"/>
      <c r="H3" s="1"/>
      <c r="I3" s="1"/>
    </row>
    <row r="4" spans="1:9" ht="12.75" customHeight="1" x14ac:dyDescent="0.25">
      <c r="A4" s="2"/>
      <c r="B4" s="181" t="s">
        <v>2</v>
      </c>
      <c r="C4" s="181"/>
      <c r="D4" s="181"/>
      <c r="E4" s="181"/>
      <c r="F4" s="181"/>
      <c r="G4" s="174"/>
      <c r="H4" s="2"/>
      <c r="I4" s="1"/>
    </row>
    <row r="5" spans="1:9" ht="12.75" customHeight="1" x14ac:dyDescent="0.25">
      <c r="A5" s="2"/>
      <c r="B5" s="174"/>
      <c r="C5" s="174"/>
      <c r="D5" s="174"/>
      <c r="E5" s="174"/>
      <c r="F5" s="174"/>
      <c r="G5" s="174"/>
      <c r="H5" s="2"/>
      <c r="I5" s="1"/>
    </row>
    <row r="6" spans="1:9" ht="12.7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2.75" customHeight="1" x14ac:dyDescent="0.25">
      <c r="A7" s="173"/>
      <c r="B7" s="180" t="s">
        <v>84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1962005.06</v>
      </c>
      <c r="G10" s="129">
        <v>48336.56</v>
      </c>
      <c r="H10" s="130">
        <f t="shared" ref="H10:H73" si="0">+E10-F10-G10</f>
        <v>2806638.38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566250.07999999996</v>
      </c>
      <c r="G13" s="129">
        <v>65859.710000000006</v>
      </c>
      <c r="H13" s="130">
        <f t="shared" si="0"/>
        <v>934786.25000000012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116802.6</v>
      </c>
      <c r="G16" s="129">
        <v>16557.77</v>
      </c>
      <c r="H16" s="130">
        <f t="shared" si="0"/>
        <v>186284.63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30778.67</v>
      </c>
      <c r="G17" s="129">
        <v>4629.6499999999996</v>
      </c>
      <c r="H17" s="130">
        <f t="shared" si="0"/>
        <v>52279.750000000007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128623.95</v>
      </c>
      <c r="G18" s="129">
        <v>21188.16</v>
      </c>
      <c r="H18" s="130">
        <f t="shared" si="0"/>
        <v>209128.88999999998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41022.35</v>
      </c>
      <c r="G19" s="129">
        <v>7968.66</v>
      </c>
      <c r="H19" s="130">
        <f t="shared" si="0"/>
        <v>72448.37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19428.8</v>
      </c>
      <c r="G20" s="129">
        <v>0.4</v>
      </c>
      <c r="H20" s="130">
        <f t="shared" si="0"/>
        <v>27200.799999999999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28717.759999999998</v>
      </c>
      <c r="G23" s="129">
        <v>6682.24</v>
      </c>
      <c r="H23" s="130">
        <f t="shared" si="0"/>
        <v>36050.000000000007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2947233.53</v>
      </c>
      <c r="G24" s="137">
        <f t="shared" si="2"/>
        <v>171230.88999999998</v>
      </c>
      <c r="H24" s="138">
        <f t="shared" si="2"/>
        <v>5198169.0499999989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1163.3599999999999</v>
      </c>
      <c r="E25" s="129">
        <f t="shared" ref="E25:E42" si="3">+C25+D25</f>
        <v>46633.36</v>
      </c>
      <c r="F25" s="129">
        <v>25519.86</v>
      </c>
      <c r="G25" s="129">
        <v>0</v>
      </c>
      <c r="H25" s="130">
        <f t="shared" si="0"/>
        <v>21113.5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2906.23</v>
      </c>
      <c r="E27" s="129">
        <f t="shared" si="3"/>
        <v>58496.23</v>
      </c>
      <c r="F27" s="129">
        <v>3365.68</v>
      </c>
      <c r="G27" s="129">
        <v>0</v>
      </c>
      <c r="H27" s="130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4101.3</v>
      </c>
      <c r="E28" s="129">
        <f t="shared" si="3"/>
        <v>31426.3</v>
      </c>
      <c r="F28" s="129">
        <v>23085.4</v>
      </c>
      <c r="G28" s="129">
        <v>0</v>
      </c>
      <c r="H28" s="130">
        <f t="shared" si="0"/>
        <v>8340.8999999999978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-1704.7</v>
      </c>
      <c r="E30" s="129">
        <f t="shared" si="3"/>
        <v>23400.3</v>
      </c>
      <c r="F30" s="129">
        <v>12105.34</v>
      </c>
      <c r="G30" s="129">
        <v>0</v>
      </c>
      <c r="H30" s="130">
        <f t="shared" si="0"/>
        <v>11294.96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0</v>
      </c>
      <c r="H31" s="130">
        <f t="shared" si="0"/>
        <v>10675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6369.5</v>
      </c>
      <c r="E36" s="129">
        <f t="shared" si="3"/>
        <v>7429.5</v>
      </c>
      <c r="F36" s="129">
        <v>7149.5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90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85</v>
      </c>
      <c r="E40" s="129">
        <f t="shared" si="3"/>
        <v>2499</v>
      </c>
      <c r="F40" s="129">
        <v>85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-414999.72</v>
      </c>
      <c r="E42" s="129">
        <f t="shared" si="3"/>
        <v>572925.28</v>
      </c>
      <c r="F42" s="129">
        <v>512028.98</v>
      </c>
      <c r="G42" s="129">
        <v>0</v>
      </c>
      <c r="H42" s="140">
        <f t="shared" si="0"/>
        <v>60896.300000000047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-404760.89999999997</v>
      </c>
      <c r="E43" s="141">
        <f>SUM(E25:E42)</f>
        <v>842343.10000000009</v>
      </c>
      <c r="F43" s="141">
        <f>SUM(F25:F42)</f>
        <v>651875.37</v>
      </c>
      <c r="G43" s="141">
        <f>SUM(G25:G42)</f>
        <v>90</v>
      </c>
      <c r="H43" s="142">
        <f t="shared" si="0"/>
        <v>190377.7300000001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56355.01</v>
      </c>
      <c r="G48" s="129">
        <v>0</v>
      </c>
      <c r="H48" s="146">
        <f t="shared" si="0"/>
        <v>139664.99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>+C49+D49</f>
        <v>42600</v>
      </c>
      <c r="F49" s="129">
        <v>5950.59</v>
      </c>
      <c r="G49" s="129">
        <v>0</v>
      </c>
      <c r="H49" s="130">
        <f t="shared" si="0"/>
        <v>36649.410000000003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1706.64</v>
      </c>
      <c r="E50" s="129">
        <f>+C50+D50</f>
        <v>148356.64000000001</v>
      </c>
      <c r="F50" s="129">
        <v>71030.73</v>
      </c>
      <c r="G50" s="129">
        <v>0</v>
      </c>
      <c r="H50" s="140">
        <f t="shared" si="0"/>
        <v>77325.910000000018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0</v>
      </c>
      <c r="H51" s="147">
        <f t="shared" si="0"/>
        <v>1200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381.6400000000001</v>
      </c>
      <c r="E52" s="134">
        <f>SUM(E48:E51)</f>
        <v>388176.64000000001</v>
      </c>
      <c r="F52" s="134">
        <f>SUM(F48:F51)</f>
        <v>133336.33000000002</v>
      </c>
      <c r="G52" s="134">
        <f>SUM(G48:G51)</f>
        <v>0</v>
      </c>
      <c r="H52" s="148">
        <f t="shared" si="0"/>
        <v>254840.31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21188.65</v>
      </c>
      <c r="G53" s="129">
        <v>0</v>
      </c>
      <c r="H53" s="147">
        <f t="shared" si="0"/>
        <v>11411.349999999999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44307.15</v>
      </c>
      <c r="G54" s="129">
        <v>0</v>
      </c>
      <c r="H54" s="130">
        <f t="shared" si="0"/>
        <v>18692.849999999999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-9316.2999999999993</v>
      </c>
      <c r="E56" s="129">
        <f t="shared" si="4"/>
        <v>35283.699999999997</v>
      </c>
      <c r="F56" s="129">
        <v>565</v>
      </c>
      <c r="G56" s="129">
        <v>0</v>
      </c>
      <c r="H56" s="147">
        <f t="shared" si="0"/>
        <v>34718.699999999997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0</v>
      </c>
      <c r="G60" s="129">
        <v>0</v>
      </c>
      <c r="H60" s="147">
        <f t="shared" si="0"/>
        <v>36494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v>0</v>
      </c>
      <c r="H61" s="147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0</v>
      </c>
      <c r="H62" s="147">
        <f t="shared" si="0"/>
        <v>1992.0499999999993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0</v>
      </c>
      <c r="H63" s="14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8546.86</v>
      </c>
      <c r="E64" s="129">
        <f t="shared" si="4"/>
        <v>53006.86</v>
      </c>
      <c r="F64" s="129">
        <v>43773.88</v>
      </c>
      <c r="G64" s="129">
        <v>0</v>
      </c>
      <c r="H64" s="147">
        <f t="shared" si="0"/>
        <v>9232.9800000000032</v>
      </c>
    </row>
    <row r="65" spans="1:9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98.410000000001673</v>
      </c>
      <c r="E65" s="134">
        <f>SUM(E53:E64)</f>
        <v>896768.41</v>
      </c>
      <c r="F65" s="134">
        <f>SUM(F53:F64)</f>
        <v>729405.8</v>
      </c>
      <c r="G65" s="134">
        <f>SUM(G53:G64)</f>
        <v>0</v>
      </c>
      <c r="H65" s="148">
        <f t="shared" si="0"/>
        <v>167362.60999999999</v>
      </c>
    </row>
    <row r="66" spans="1:9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v>0</v>
      </c>
      <c r="H66" s="14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1747</v>
      </c>
      <c r="G67" s="129">
        <v>0</v>
      </c>
      <c r="H67" s="147">
        <f t="shared" si="0"/>
        <v>9764</v>
      </c>
    </row>
    <row r="68" spans="1:9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v>0</v>
      </c>
      <c r="H68" s="147">
        <f t="shared" si="0"/>
        <v>19090</v>
      </c>
    </row>
    <row r="69" spans="1:9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7614.4</v>
      </c>
      <c r="G69" s="134">
        <f>SUM(G66:G68)</f>
        <v>0</v>
      </c>
      <c r="H69" s="148">
        <f t="shared" si="0"/>
        <v>36854</v>
      </c>
    </row>
    <row r="70" spans="1:9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v>0</v>
      </c>
      <c r="H70" s="14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31">
        <v>78800</v>
      </c>
      <c r="D71" s="131">
        <v>-12680.29</v>
      </c>
      <c r="E71" s="129">
        <f>+C71+D71</f>
        <v>66119.709999999992</v>
      </c>
      <c r="F71" s="129">
        <v>0</v>
      </c>
      <c r="G71" s="129">
        <v>0</v>
      </c>
      <c r="H71" s="147">
        <f t="shared" si="0"/>
        <v>66119.709999999992</v>
      </c>
    </row>
    <row r="72" spans="1:9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-12605.29</v>
      </c>
      <c r="E72" s="134">
        <f>SUM(E70:E71)</f>
        <v>73194.709999999992</v>
      </c>
      <c r="F72" s="134">
        <f>SUM(F70:F71)</f>
        <v>75</v>
      </c>
      <c r="G72" s="134">
        <f>SUM(G70:G71)</f>
        <v>0</v>
      </c>
      <c r="H72" s="147">
        <f t="shared" si="0"/>
        <v>73119.709999999992</v>
      </c>
    </row>
    <row r="73" spans="1:9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1522306.9</v>
      </c>
      <c r="G73" s="149">
        <f>+G72+G69+G65+G52+G43</f>
        <v>90</v>
      </c>
      <c r="H73" s="150">
        <f t="shared" si="0"/>
        <v>722554.36000000034</v>
      </c>
    </row>
    <row r="74" spans="1:9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0</v>
      </c>
      <c r="H74" s="147">
        <f t="shared" ref="H74:H100" si="5">+E74-F74-G74</f>
        <v>220.76999999999998</v>
      </c>
    </row>
    <row r="75" spans="1:9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0</v>
      </c>
      <c r="H75" s="147">
        <f t="shared" si="5"/>
        <v>220.76999999999998</v>
      </c>
    </row>
    <row r="76" spans="1:9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9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9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9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9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0</v>
      </c>
      <c r="H80" s="150">
        <f t="shared" si="5"/>
        <v>220.77000000000407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/>
      <c r="G81" s="131">
        <v>0</v>
      </c>
      <c r="H81" s="147">
        <f t="shared" si="5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0</v>
      </c>
      <c r="G83" s="134">
        <f>SUM(G81)</f>
        <v>0</v>
      </c>
      <c r="H83" s="148">
        <f t="shared" si="5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0</v>
      </c>
      <c r="H84" s="147">
        <f t="shared" si="5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0</v>
      </c>
      <c r="H85" s="152">
        <f t="shared" si="5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5242.17</v>
      </c>
      <c r="G86" s="156">
        <f t="shared" si="6"/>
        <v>0</v>
      </c>
      <c r="H86" s="157">
        <f t="shared" si="6"/>
        <v>4257.83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7">+C92+D92</f>
        <v>2935</v>
      </c>
      <c r="F92" s="145">
        <v>0</v>
      </c>
      <c r="G92" s="158">
        <v>0</v>
      </c>
      <c r="H92" s="146">
        <f t="shared" si="5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7"/>
        <v>6760</v>
      </c>
      <c r="F93" s="129">
        <v>0</v>
      </c>
      <c r="G93" s="132">
        <v>0</v>
      </c>
      <c r="H93" s="147">
        <f t="shared" si="5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7"/>
        <v>16000</v>
      </c>
      <c r="F95" s="129">
        <v>0</v>
      </c>
      <c r="G95" s="132">
        <v>0</v>
      </c>
      <c r="H95" s="147">
        <f t="shared" si="5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8235</v>
      </c>
      <c r="E96" s="129">
        <f t="shared" si="7"/>
        <v>9235</v>
      </c>
      <c r="F96" s="129">
        <v>0</v>
      </c>
      <c r="G96" s="131">
        <v>0</v>
      </c>
      <c r="H96" s="147">
        <f t="shared" si="5"/>
        <v>9235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8235</v>
      </c>
      <c r="E98" s="134">
        <f t="shared" si="8"/>
        <v>35555</v>
      </c>
      <c r="F98" s="134">
        <f t="shared" si="8"/>
        <v>125</v>
      </c>
      <c r="G98" s="134">
        <f t="shared" si="8"/>
        <v>0</v>
      </c>
      <c r="H98" s="148">
        <f t="shared" si="8"/>
        <v>35430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-8235</v>
      </c>
      <c r="E99" s="129">
        <f>+C99+D99</f>
        <v>1000</v>
      </c>
      <c r="F99" s="131">
        <v>0</v>
      </c>
      <c r="G99" s="131">
        <v>0</v>
      </c>
      <c r="H99" s="147">
        <f t="shared" si="5"/>
        <v>1000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-8235</v>
      </c>
      <c r="E100" s="160">
        <f>+E99</f>
        <v>1000</v>
      </c>
      <c r="F100" s="160">
        <f>+F99</f>
        <v>0</v>
      </c>
      <c r="G100" s="160">
        <f>SUM(G99)</f>
        <v>0</v>
      </c>
      <c r="H100" s="161">
        <f t="shared" si="5"/>
        <v>1000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f>SUM(G100+G98)</f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4554451.0999999996</v>
      </c>
      <c r="G102" s="171">
        <f>+G24+G73+G80+G101+G86</f>
        <v>171320.88999999998</v>
      </c>
      <c r="H102" s="172">
        <f>+E102-F102-G102</f>
        <v>5961632.0100000007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workbookViewId="0">
      <selection activeCell="B19" sqref="B1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2.75" customHeight="1" x14ac:dyDescent="0.25">
      <c r="A3" s="1"/>
      <c r="B3" s="181" t="s">
        <v>1</v>
      </c>
      <c r="C3" s="181"/>
      <c r="D3" s="181"/>
      <c r="E3" s="181"/>
      <c r="F3" s="181"/>
      <c r="G3" s="176"/>
      <c r="H3" s="1"/>
      <c r="I3" s="1"/>
    </row>
    <row r="4" spans="1:9" ht="12.75" customHeight="1" x14ac:dyDescent="0.25">
      <c r="A4" s="2"/>
      <c r="B4" s="181" t="s">
        <v>2</v>
      </c>
      <c r="C4" s="181"/>
      <c r="D4" s="181"/>
      <c r="E4" s="181"/>
      <c r="F4" s="181"/>
      <c r="G4" s="176"/>
      <c r="H4" s="2"/>
      <c r="I4" s="1"/>
    </row>
    <row r="5" spans="1:9" ht="12.75" customHeight="1" x14ac:dyDescent="0.25">
      <c r="A5" s="2"/>
      <c r="B5" s="176"/>
      <c r="C5" s="176"/>
      <c r="D5" s="176"/>
      <c r="E5" s="176"/>
      <c r="F5" s="176"/>
      <c r="G5" s="176"/>
      <c r="H5" s="2"/>
      <c r="I5" s="1"/>
    </row>
    <row r="6" spans="1:9" ht="12.7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2.75" customHeight="1" x14ac:dyDescent="0.25">
      <c r="A7" s="175"/>
      <c r="B7" s="180" t="s">
        <v>85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2355842.1</v>
      </c>
      <c r="G10" s="129">
        <v>55447.86</v>
      </c>
      <c r="H10" s="130">
        <f t="shared" ref="H10:H73" si="0">+E10-F10-G10</f>
        <v>2405690.04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687784.66</v>
      </c>
      <c r="G13" s="129">
        <v>77866.02</v>
      </c>
      <c r="H13" s="130">
        <f t="shared" si="0"/>
        <v>801245.36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140310.01999999999</v>
      </c>
      <c r="G16" s="129">
        <v>19662.439999999999</v>
      </c>
      <c r="H16" s="130">
        <f t="shared" si="0"/>
        <v>159672.54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37336.550000000003</v>
      </c>
      <c r="G17" s="129">
        <v>5540.3</v>
      </c>
      <c r="H17" s="130">
        <f t="shared" si="0"/>
        <v>44811.22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154348</v>
      </c>
      <c r="G18" s="129">
        <v>25339.74</v>
      </c>
      <c r="H18" s="130">
        <f t="shared" si="0"/>
        <v>179253.26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49826.16</v>
      </c>
      <c r="G19" s="129">
        <v>9514.76</v>
      </c>
      <c r="H19" s="130">
        <f t="shared" si="0"/>
        <v>62098.46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23314.560000000001</v>
      </c>
      <c r="G20" s="129">
        <v>0.44</v>
      </c>
      <c r="H20" s="130">
        <f t="shared" si="0"/>
        <v>23315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37642.76</v>
      </c>
      <c r="G23" s="129">
        <v>7507.24</v>
      </c>
      <c r="H23" s="130">
        <f t="shared" si="0"/>
        <v>26300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3681759.07</v>
      </c>
      <c r="G24" s="137">
        <f t="shared" si="2"/>
        <v>207486.53999999998</v>
      </c>
      <c r="H24" s="138">
        <f t="shared" si="2"/>
        <v>4427387.8600000003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1239.8800000000001</v>
      </c>
      <c r="E25" s="129">
        <f t="shared" ref="E25:E42" si="3">+C25+D25</f>
        <v>46709.88</v>
      </c>
      <c r="F25" s="129">
        <v>24575.73</v>
      </c>
      <c r="G25" s="129">
        <v>10020.65</v>
      </c>
      <c r="H25" s="130">
        <f t="shared" si="0"/>
        <v>12113.499999999998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4108.8</v>
      </c>
      <c r="E28" s="129">
        <f t="shared" si="3"/>
        <v>31433.8</v>
      </c>
      <c r="F28" s="129">
        <v>24066.400000000001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-2636.16</v>
      </c>
      <c r="E30" s="129">
        <f t="shared" si="3"/>
        <v>22468.84</v>
      </c>
      <c r="F30" s="129">
        <v>13348.34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60.12</v>
      </c>
      <c r="E32" s="129">
        <f t="shared" si="3"/>
        <v>7200.12</v>
      </c>
      <c r="F32" s="129">
        <v>3630.12</v>
      </c>
      <c r="G32" s="129">
        <v>0</v>
      </c>
      <c r="H32" s="130">
        <f t="shared" si="0"/>
        <v>3570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1179.5</v>
      </c>
      <c r="E38" s="129">
        <f t="shared" si="3"/>
        <v>5374.5</v>
      </c>
      <c r="F38" s="129">
        <v>4855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-415312.69</v>
      </c>
      <c r="E42" s="129">
        <f t="shared" si="3"/>
        <v>572612.31000000006</v>
      </c>
      <c r="F42" s="129">
        <v>510253.48</v>
      </c>
      <c r="G42" s="129">
        <f>61227.36-31790.03</f>
        <v>29437.33</v>
      </c>
      <c r="H42" s="140">
        <f t="shared" si="0"/>
        <v>32921.500000000073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-398361.4</v>
      </c>
      <c r="E43" s="141">
        <f>SUM(E25:E42)</f>
        <v>848742.60000000009</v>
      </c>
      <c r="F43" s="141">
        <f>SUM(F25:F42)</f>
        <v>667144.30000000005</v>
      </c>
      <c r="G43" s="141">
        <f>SUM(G25:G42)</f>
        <v>53390.100000000006</v>
      </c>
      <c r="H43" s="142">
        <f t="shared" si="0"/>
        <v>128208.20000000004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64269.23</v>
      </c>
      <c r="G48" s="129">
        <v>33105.769999999997</v>
      </c>
      <c r="H48" s="146">
        <f t="shared" si="0"/>
        <v>98645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>+C49+D49</f>
        <v>42600</v>
      </c>
      <c r="F49" s="129">
        <v>5950.59</v>
      </c>
      <c r="G49" s="129">
        <v>15349.41</v>
      </c>
      <c r="H49" s="130">
        <f t="shared" si="0"/>
        <v>21300.000000000004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2456.64</v>
      </c>
      <c r="E50" s="129">
        <f>+C50+D50</f>
        <v>149106.64000000001</v>
      </c>
      <c r="F50" s="129">
        <v>92504.88</v>
      </c>
      <c r="G50" s="129">
        <v>16846.919999999998</v>
      </c>
      <c r="H50" s="140">
        <f t="shared" si="0"/>
        <v>39754.840000000011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1131.6399999999999</v>
      </c>
      <c r="E52" s="134">
        <f>SUM(E48:E51)</f>
        <v>388926.64</v>
      </c>
      <c r="F52" s="134">
        <f>SUM(F48:F51)</f>
        <v>162724.70000000001</v>
      </c>
      <c r="G52" s="134">
        <f>SUM(G48:G51)</f>
        <v>65902.099999999991</v>
      </c>
      <c r="H52" s="148">
        <f t="shared" si="0"/>
        <v>160299.84000000003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20528.650000000001</v>
      </c>
      <c r="G53" s="129">
        <v>7218.25</v>
      </c>
      <c r="H53" s="147">
        <f t="shared" si="0"/>
        <v>4853.0999999999985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47004.25</v>
      </c>
      <c r="G54" s="129">
        <v>6095.75</v>
      </c>
      <c r="H54" s="130">
        <f t="shared" si="0"/>
        <v>9900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7002.52</v>
      </c>
      <c r="H63" s="147">
        <f t="shared" si="0"/>
        <v>7802.5599999999577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16046.86</v>
      </c>
      <c r="E64" s="129">
        <f t="shared" si="4"/>
        <v>60506.86</v>
      </c>
      <c r="F64" s="129">
        <v>51375.58</v>
      </c>
      <c r="G64" s="129">
        <v>1144.2</v>
      </c>
      <c r="H64" s="147">
        <f t="shared" si="0"/>
        <v>7987.079999999999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1628.4100000000017</v>
      </c>
      <c r="E65" s="134">
        <f>SUM(E53:E64)</f>
        <v>898298.41</v>
      </c>
      <c r="F65" s="134">
        <f>SUM(F53:F64)</f>
        <v>745660.1</v>
      </c>
      <c r="G65" s="134">
        <f>SUM(G53:G64)</f>
        <v>53419.969999999987</v>
      </c>
      <c r="H65" s="148">
        <f t="shared" si="0"/>
        <v>99218.340000000069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1949</v>
      </c>
      <c r="G67" s="129">
        <v>3832</v>
      </c>
      <c r="H67" s="147">
        <f t="shared" si="0"/>
        <v>5730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7816.4</v>
      </c>
      <c r="G69" s="134">
        <f>SUM(G66:G68)</f>
        <v>14922</v>
      </c>
      <c r="H69" s="148">
        <f t="shared" si="0"/>
        <v>21730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-21359.79</v>
      </c>
      <c r="E71" s="129">
        <f>+C71+D71</f>
        <v>57440.21</v>
      </c>
      <c r="F71" s="129">
        <v>0</v>
      </c>
      <c r="G71" s="129">
        <f>34125.71-33059.86</f>
        <v>1065.8499999999985</v>
      </c>
      <c r="H71" s="147">
        <f t="shared" si="0"/>
        <v>56374.36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-21284.79</v>
      </c>
      <c r="E72" s="134">
        <f>SUM(E70:E71)</f>
        <v>64515.21</v>
      </c>
      <c r="F72" s="134">
        <f>SUM(F70:F71)</f>
        <v>75</v>
      </c>
      <c r="G72" s="134">
        <f>SUM(G70:G71)</f>
        <v>4565.8499999999985</v>
      </c>
      <c r="H72" s="147">
        <f t="shared" si="0"/>
        <v>59874.36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1583420.5</v>
      </c>
      <c r="G73" s="149">
        <f>+G72+G69+G65+G52+G43</f>
        <v>192200.02</v>
      </c>
      <c r="H73" s="150">
        <f t="shared" si="0"/>
        <v>469330.74000000022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2000</v>
      </c>
      <c r="G81" s="131">
        <v>0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2000</v>
      </c>
      <c r="G83" s="134">
        <f>SUM(G81)</f>
        <v>0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7242.17</v>
      </c>
      <c r="G86" s="156">
        <f t="shared" si="6"/>
        <v>257.83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-552.5</v>
      </c>
      <c r="E92" s="145">
        <f t="shared" ref="E92:E97" si="7">+C92+D92</f>
        <v>2507.5</v>
      </c>
      <c r="F92" s="145">
        <v>0</v>
      </c>
      <c r="G92" s="158">
        <v>0</v>
      </c>
      <c r="H92" s="146">
        <f t="shared" si="5"/>
        <v>2507.5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427.5</v>
      </c>
      <c r="E93" s="129">
        <f t="shared" si="7"/>
        <v>7187.5</v>
      </c>
      <c r="F93" s="129">
        <v>7187.5</v>
      </c>
      <c r="G93" s="132">
        <v>0</v>
      </c>
      <c r="H93" s="147">
        <f t="shared" si="5"/>
        <v>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-10208.719999999999</v>
      </c>
      <c r="E95" s="129">
        <f t="shared" si="7"/>
        <v>5791.2800000000007</v>
      </c>
      <c r="F95" s="129">
        <v>3014.8</v>
      </c>
      <c r="G95" s="132">
        <v>0</v>
      </c>
      <c r="H95" s="147">
        <f t="shared" si="5"/>
        <v>2776.4800000000005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7"/>
        <v>1000</v>
      </c>
      <c r="F96" s="129">
        <v>0</v>
      </c>
      <c r="G96" s="131">
        <v>0</v>
      </c>
      <c r="H96" s="147">
        <f t="shared" si="5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-10208.719999999999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6783.9800000000005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6783.9800000000005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5381736.2599999998</v>
      </c>
      <c r="G102" s="171">
        <f>+G24+G73+G80+G86+G101</f>
        <v>400165.16</v>
      </c>
      <c r="H102" s="172">
        <f>+E102-F102-G102</f>
        <v>4905502.58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abSelected="1" workbookViewId="0">
      <selection activeCell="K95" sqref="K9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82" t="s">
        <v>0</v>
      </c>
      <c r="C2" s="182"/>
      <c r="D2" s="182"/>
      <c r="E2" s="182"/>
      <c r="F2" s="182"/>
      <c r="G2" s="182"/>
      <c r="H2" s="182"/>
      <c r="I2" s="182"/>
    </row>
    <row r="3" spans="1:9" ht="12.75" customHeight="1" x14ac:dyDescent="0.25">
      <c r="A3" s="1"/>
      <c r="B3" s="181" t="s">
        <v>1</v>
      </c>
      <c r="C3" s="181"/>
      <c r="D3" s="181"/>
      <c r="E3" s="181"/>
      <c r="F3" s="181"/>
      <c r="G3" s="178"/>
      <c r="H3" s="1"/>
      <c r="I3" s="1"/>
    </row>
    <row r="4" spans="1:9" ht="12.75" customHeight="1" x14ac:dyDescent="0.25">
      <c r="A4" s="2"/>
      <c r="B4" s="181" t="s">
        <v>2</v>
      </c>
      <c r="C4" s="181"/>
      <c r="D4" s="181"/>
      <c r="E4" s="181"/>
      <c r="F4" s="181"/>
      <c r="G4" s="178"/>
      <c r="H4" s="2"/>
      <c r="I4" s="1"/>
    </row>
    <row r="5" spans="1:9" ht="12.75" customHeight="1" x14ac:dyDescent="0.25">
      <c r="A5" s="2"/>
      <c r="B5" s="178"/>
      <c r="C5" s="178"/>
      <c r="D5" s="178"/>
      <c r="E5" s="178"/>
      <c r="F5" s="178"/>
      <c r="G5" s="178"/>
      <c r="H5" s="2"/>
      <c r="I5" s="1"/>
    </row>
    <row r="6" spans="1:9" ht="12.75" customHeight="1" x14ac:dyDescent="0.25">
      <c r="A6" s="180" t="s">
        <v>3</v>
      </c>
      <c r="B6" s="180"/>
      <c r="C6" s="180"/>
      <c r="D6" s="180"/>
      <c r="E6" s="180"/>
      <c r="F6" s="180"/>
      <c r="G6" s="180"/>
      <c r="H6" s="180"/>
      <c r="I6" s="1"/>
    </row>
    <row r="7" spans="1:9" ht="12.75" customHeight="1" x14ac:dyDescent="0.25">
      <c r="A7" s="177"/>
      <c r="B7" s="180" t="s">
        <v>86</v>
      </c>
      <c r="C7" s="180"/>
      <c r="D7" s="180"/>
      <c r="E7" s="180"/>
      <c r="F7" s="180"/>
      <c r="G7" s="180"/>
      <c r="H7" s="180"/>
      <c r="I7" s="1"/>
    </row>
    <row r="8" spans="1:9" ht="12.75" customHeight="1" thickBot="1" x14ac:dyDescent="0.3">
      <c r="A8" s="180"/>
      <c r="B8" s="180"/>
      <c r="C8" s="180"/>
      <c r="D8" s="180"/>
      <c r="E8" s="180"/>
      <c r="F8" s="180"/>
      <c r="G8" s="180"/>
      <c r="H8" s="18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2751995.06</v>
      </c>
      <c r="G10" s="129">
        <v>60243.24</v>
      </c>
      <c r="H10" s="130">
        <f t="shared" ref="H10:H73" si="0">+E10-F10-G10</f>
        <v>2004741.7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811050.8</v>
      </c>
      <c r="G13" s="129">
        <v>88140.77</v>
      </c>
      <c r="H13" s="130">
        <f t="shared" si="0"/>
        <v>667704.47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164010.29999999999</v>
      </c>
      <c r="G16" s="129">
        <v>22574.240000000002</v>
      </c>
      <c r="H16" s="130">
        <f t="shared" si="0"/>
        <v>133060.46000000002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44025.03</v>
      </c>
      <c r="G17" s="129">
        <v>6320.35</v>
      </c>
      <c r="H17" s="130">
        <f t="shared" si="0"/>
        <v>37342.69000000001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180301.06</v>
      </c>
      <c r="G18" s="129">
        <v>29262.31</v>
      </c>
      <c r="H18" s="130">
        <f t="shared" si="0"/>
        <v>149377.63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58805.19</v>
      </c>
      <c r="G19" s="129">
        <v>10885.64</v>
      </c>
      <c r="H19" s="130">
        <f t="shared" si="0"/>
        <v>51748.55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27200.32</v>
      </c>
      <c r="G20" s="129">
        <v>0.48</v>
      </c>
      <c r="H20" s="130">
        <f t="shared" si="0"/>
        <v>19429.2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38692.76</v>
      </c>
      <c r="G23" s="129">
        <v>7757.24</v>
      </c>
      <c r="H23" s="130">
        <f t="shared" si="0"/>
        <v>25000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4271434.78</v>
      </c>
      <c r="G24" s="137">
        <f t="shared" si="2"/>
        <v>231792.00999999998</v>
      </c>
      <c r="H24" s="138">
        <f t="shared" si="2"/>
        <v>3813406.6799999997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1239.8800000000001</v>
      </c>
      <c r="E25" s="129">
        <f t="shared" ref="E25:E42" si="3">+C25+D25</f>
        <v>46709.88</v>
      </c>
      <c r="F25" s="129">
        <v>20976.080000000002</v>
      </c>
      <c r="G25" s="129">
        <v>13620.3</v>
      </c>
      <c r="H25" s="130">
        <f t="shared" si="0"/>
        <v>12113.499999999996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4108.8</v>
      </c>
      <c r="E28" s="129">
        <f t="shared" si="3"/>
        <v>31433.8</v>
      </c>
      <c r="F28" s="129">
        <v>24066.400000000001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-2636.16</v>
      </c>
      <c r="E30" s="129">
        <f t="shared" si="3"/>
        <v>22468.84</v>
      </c>
      <c r="F30" s="129">
        <v>13348.34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60.12</v>
      </c>
      <c r="E32" s="129">
        <f t="shared" si="3"/>
        <v>7200.12</v>
      </c>
      <c r="F32" s="129">
        <v>3630.12</v>
      </c>
      <c r="G32" s="129">
        <v>0</v>
      </c>
      <c r="H32" s="130">
        <f t="shared" si="0"/>
        <v>3570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1179.5</v>
      </c>
      <c r="E38" s="129">
        <f t="shared" si="3"/>
        <v>5374.5</v>
      </c>
      <c r="F38" s="129">
        <v>4855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-415312.69</v>
      </c>
      <c r="E42" s="129">
        <f t="shared" si="3"/>
        <v>572612.31000000006</v>
      </c>
      <c r="F42" s="129">
        <v>510253.48</v>
      </c>
      <c r="G42" s="129">
        <f>61227.36-31790.03</f>
        <v>29437.33</v>
      </c>
      <c r="H42" s="140">
        <f t="shared" si="0"/>
        <v>32921.500000000073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-398361.4</v>
      </c>
      <c r="E43" s="141">
        <f>SUM(E25:E42)</f>
        <v>848742.60000000009</v>
      </c>
      <c r="F43" s="141">
        <f>SUM(F25:F42)</f>
        <v>663544.65</v>
      </c>
      <c r="G43" s="141">
        <f>SUM(G25:G42)</f>
        <v>56989.750000000007</v>
      </c>
      <c r="H43" s="142">
        <f t="shared" si="0"/>
        <v>128208.20000000007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72481.89</v>
      </c>
      <c r="G48" s="129">
        <v>33105.769999999997</v>
      </c>
      <c r="H48" s="146">
        <f t="shared" si="0"/>
        <v>90432.34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-210.4</v>
      </c>
      <c r="E49" s="129">
        <f>+C49+D49</f>
        <v>42389.599999999999</v>
      </c>
      <c r="F49" s="129">
        <v>7413.64</v>
      </c>
      <c r="G49" s="129">
        <v>15349.41</v>
      </c>
      <c r="H49" s="130">
        <f t="shared" si="0"/>
        <v>19626.55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2667.04</v>
      </c>
      <c r="E50" s="129">
        <f>+C50+D50</f>
        <v>149317.04</v>
      </c>
      <c r="F50" s="129">
        <v>94071.31</v>
      </c>
      <c r="G50" s="129">
        <v>16846.96</v>
      </c>
      <c r="H50" s="140">
        <f t="shared" si="0"/>
        <v>38398.770000000011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1131.6399999999999</v>
      </c>
      <c r="E52" s="134">
        <f>SUM(E48:E51)</f>
        <v>388926.64</v>
      </c>
      <c r="F52" s="134">
        <f>SUM(F48:F51)</f>
        <v>173966.84</v>
      </c>
      <c r="G52" s="134">
        <f>SUM(G48:G51)</f>
        <v>65902.139999999985</v>
      </c>
      <c r="H52" s="148">
        <f t="shared" si="0"/>
        <v>149057.66000000003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20248.650000000001</v>
      </c>
      <c r="G53" s="129">
        <v>7498.25</v>
      </c>
      <c r="H53" s="147">
        <f t="shared" si="0"/>
        <v>4853.0999999999985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47004.25</v>
      </c>
      <c r="G54" s="129">
        <v>6095.75</v>
      </c>
      <c r="H54" s="130">
        <f t="shared" si="0"/>
        <v>9900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7002.52</v>
      </c>
      <c r="H63" s="147">
        <f t="shared" si="0"/>
        <v>7802.5599999999577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16046.86</v>
      </c>
      <c r="E64" s="129">
        <f t="shared" si="4"/>
        <v>60506.86</v>
      </c>
      <c r="F64" s="129">
        <v>51375.58</v>
      </c>
      <c r="G64" s="129">
        <v>1144.2</v>
      </c>
      <c r="H64" s="147">
        <f t="shared" si="0"/>
        <v>7987.079999999999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1628.4100000000017</v>
      </c>
      <c r="E65" s="134">
        <f>SUM(E53:E64)</f>
        <v>898298.41</v>
      </c>
      <c r="F65" s="134">
        <f>SUM(F53:F64)</f>
        <v>745380.1</v>
      </c>
      <c r="G65" s="134">
        <f>SUM(G53:G64)</f>
        <v>53699.969999999987</v>
      </c>
      <c r="H65" s="148">
        <f t="shared" si="0"/>
        <v>99218.340000000069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1949</v>
      </c>
      <c r="G67" s="129">
        <v>3832</v>
      </c>
      <c r="H67" s="147">
        <f t="shared" si="0"/>
        <v>5730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7816.4</v>
      </c>
      <c r="G69" s="134">
        <f>SUM(G66:G68)</f>
        <v>14922</v>
      </c>
      <c r="H69" s="148">
        <f t="shared" si="0"/>
        <v>21730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-21359.79</v>
      </c>
      <c r="E71" s="129">
        <f>+C71+D71</f>
        <v>57440.21</v>
      </c>
      <c r="F71" s="129">
        <v>0</v>
      </c>
      <c r="G71" s="129">
        <f>34125.71-33059.86</f>
        <v>1065.8499999999985</v>
      </c>
      <c r="H71" s="147">
        <f t="shared" si="0"/>
        <v>56374.36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-21284.79</v>
      </c>
      <c r="E72" s="134">
        <f>SUM(E70:E71)</f>
        <v>64515.21</v>
      </c>
      <c r="F72" s="134">
        <f>SUM(F70:F71)</f>
        <v>75</v>
      </c>
      <c r="G72" s="134">
        <f>SUM(G70:G71)</f>
        <v>4565.8499999999985</v>
      </c>
      <c r="H72" s="147">
        <f t="shared" si="0"/>
        <v>59874.36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1590782.99</v>
      </c>
      <c r="G73" s="149">
        <f>+G72+G69+G65+G52+G43</f>
        <v>196079.70999999996</v>
      </c>
      <c r="H73" s="150">
        <f t="shared" si="0"/>
        <v>458088.56000000029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-552.5</v>
      </c>
      <c r="E92" s="145">
        <f t="shared" ref="E92:E97" si="7">+C92+D92</f>
        <v>2507.5</v>
      </c>
      <c r="F92" s="145">
        <v>0</v>
      </c>
      <c r="G92" s="158">
        <v>0</v>
      </c>
      <c r="H92" s="146">
        <f t="shared" si="5"/>
        <v>2507.5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427.5</v>
      </c>
      <c r="E93" s="129">
        <f t="shared" si="7"/>
        <v>7187.5</v>
      </c>
      <c r="F93" s="129">
        <v>7187.5</v>
      </c>
      <c r="G93" s="132">
        <v>0</v>
      </c>
      <c r="H93" s="147">
        <f t="shared" si="5"/>
        <v>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-10208.719999999999</v>
      </c>
      <c r="E95" s="129">
        <f t="shared" si="7"/>
        <v>5791.2800000000007</v>
      </c>
      <c r="F95" s="129">
        <v>3014.8</v>
      </c>
      <c r="G95" s="132">
        <v>0</v>
      </c>
      <c r="H95" s="147">
        <f t="shared" si="5"/>
        <v>2776.4800000000005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7"/>
        <v>1000</v>
      </c>
      <c r="F96" s="129">
        <v>0</v>
      </c>
      <c r="G96" s="131">
        <v>0</v>
      </c>
      <c r="H96" s="147">
        <f t="shared" si="5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-10208.719999999999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6783.9800000000005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6783.9800000000005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5978769.8600000003</v>
      </c>
      <c r="G102" s="171">
        <f>+G24+G73+G80+G86+G101</f>
        <v>428354.92</v>
      </c>
      <c r="H102" s="172">
        <f>+E102-F102-G102</f>
        <v>4280279.22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EJECUCION ENE 2020</vt:lpstr>
      <vt:lpstr>EJECUCION FEB 2020</vt:lpstr>
      <vt:lpstr>EJECUCION MAR 2020</vt:lpstr>
      <vt:lpstr>EJECUCION ABR 2020</vt:lpstr>
      <vt:lpstr>EJECUCION MAYO 2020</vt:lpstr>
      <vt:lpstr>EJECUCION JUNIO 2020</vt:lpstr>
      <vt:lpstr>EJECUCION JULIO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2020-08-17T15:00:07Z</dcterms:modified>
</cp:coreProperties>
</file>