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192" firstSheet="7" activeTab="9"/>
  </bookViews>
  <sheets>
    <sheet name="EJECUCION ENE 2021" sheetId="1" r:id="rId1"/>
    <sheet name="EJECUCION FEB 2021" sheetId="2" r:id="rId2"/>
    <sheet name="EJECUCION MZO 2021" sheetId="3" r:id="rId3"/>
    <sheet name="EJECUCION ABR 2021" sheetId="4" r:id="rId4"/>
    <sheet name="EJECUCION MAY 2021" sheetId="5" r:id="rId5"/>
    <sheet name="EJECUCION JUN 2021" sheetId="6" r:id="rId6"/>
    <sheet name="EJECUCION JUL 2021" sheetId="7" r:id="rId7"/>
    <sheet name="EJECUCION AGO 2021" sheetId="9" r:id="rId8"/>
    <sheet name=" EJECUCION SEPT 2021" sheetId="10" r:id="rId9"/>
    <sheet name=" EJECUCION OCT 2021 " sheetId="11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1" i="11" l="1"/>
  <c r="G102" i="11" s="1"/>
  <c r="F101" i="11"/>
  <c r="F102" i="11" s="1"/>
  <c r="E101" i="11"/>
  <c r="D101" i="11"/>
  <c r="D102" i="11" s="1"/>
  <c r="D103" i="11" s="1"/>
  <c r="C101" i="11"/>
  <c r="E100" i="11"/>
  <c r="H100" i="11" s="1"/>
  <c r="G99" i="11"/>
  <c r="F99" i="11"/>
  <c r="D99" i="11"/>
  <c r="C99" i="11"/>
  <c r="C102" i="11" s="1"/>
  <c r="E98" i="11"/>
  <c r="H98" i="11" s="1"/>
  <c r="E97" i="11"/>
  <c r="H97" i="11" s="1"/>
  <c r="E96" i="11"/>
  <c r="H96" i="11" s="1"/>
  <c r="E95" i="11"/>
  <c r="H95" i="11" s="1"/>
  <c r="E94" i="11"/>
  <c r="H94" i="11" s="1"/>
  <c r="E93" i="11"/>
  <c r="H93" i="11" s="1"/>
  <c r="E92" i="11"/>
  <c r="H92" i="11" s="1"/>
  <c r="D86" i="11"/>
  <c r="C86" i="11"/>
  <c r="G85" i="11"/>
  <c r="F85" i="11"/>
  <c r="E85" i="11"/>
  <c r="H85" i="11" s="1"/>
  <c r="D85" i="11"/>
  <c r="C85" i="11"/>
  <c r="E84" i="11"/>
  <c r="H84" i="11" s="1"/>
  <c r="G83" i="11"/>
  <c r="G86" i="11" s="1"/>
  <c r="F83" i="11"/>
  <c r="F86" i="11" s="1"/>
  <c r="E83" i="11"/>
  <c r="E86" i="11" s="1"/>
  <c r="H86" i="11" s="1"/>
  <c r="D83" i="11"/>
  <c r="C83" i="11"/>
  <c r="E82" i="11"/>
  <c r="H82" i="11" s="1"/>
  <c r="E81" i="11"/>
  <c r="H81" i="11" s="1"/>
  <c r="H83" i="11" s="1"/>
  <c r="G79" i="11"/>
  <c r="F79" i="11"/>
  <c r="F80" i="11" s="1"/>
  <c r="D79" i="11"/>
  <c r="C79" i="11"/>
  <c r="C80" i="11" s="1"/>
  <c r="E78" i="11"/>
  <c r="H78" i="11" s="1"/>
  <c r="E77" i="11"/>
  <c r="H77" i="11" s="1"/>
  <c r="E76" i="11"/>
  <c r="H76" i="11" s="1"/>
  <c r="G75" i="11"/>
  <c r="G80" i="11" s="1"/>
  <c r="F75" i="11"/>
  <c r="E75" i="11"/>
  <c r="H75" i="11" s="1"/>
  <c r="D75" i="11"/>
  <c r="D80" i="11" s="1"/>
  <c r="C75" i="11"/>
  <c r="E74" i="11"/>
  <c r="H74" i="11" s="1"/>
  <c r="G72" i="11"/>
  <c r="F72" i="11"/>
  <c r="F73" i="11" s="1"/>
  <c r="D72" i="11"/>
  <c r="D73" i="11" s="1"/>
  <c r="C72" i="11"/>
  <c r="E71" i="11"/>
  <c r="H71" i="11" s="1"/>
  <c r="E70" i="11"/>
  <c r="H70" i="11" s="1"/>
  <c r="G69" i="11"/>
  <c r="F69" i="11"/>
  <c r="D69" i="11"/>
  <c r="C69" i="11"/>
  <c r="E68" i="11"/>
  <c r="H68" i="11" s="1"/>
  <c r="E67" i="11"/>
  <c r="H67" i="11" s="1"/>
  <c r="E66" i="11"/>
  <c r="G65" i="11"/>
  <c r="F65" i="11"/>
  <c r="D65" i="11"/>
  <c r="C65" i="11"/>
  <c r="E64" i="11"/>
  <c r="H64" i="11" s="1"/>
  <c r="E63" i="11"/>
  <c r="H63" i="11" s="1"/>
  <c r="E62" i="11"/>
  <c r="H62" i="11" s="1"/>
  <c r="E61" i="11"/>
  <c r="H61" i="11" s="1"/>
  <c r="E60" i="11"/>
  <c r="H60" i="11" s="1"/>
  <c r="E59" i="11"/>
  <c r="H59" i="11" s="1"/>
  <c r="E58" i="11"/>
  <c r="H58" i="11" s="1"/>
  <c r="E57" i="11"/>
  <c r="H57" i="11" s="1"/>
  <c r="E56" i="11"/>
  <c r="H56" i="11" s="1"/>
  <c r="E55" i="11"/>
  <c r="H55" i="11" s="1"/>
  <c r="E54" i="11"/>
  <c r="H54" i="11" s="1"/>
  <c r="E53" i="11"/>
  <c r="G52" i="11"/>
  <c r="F52" i="11"/>
  <c r="D52" i="11"/>
  <c r="C52" i="11"/>
  <c r="E51" i="11"/>
  <c r="H51" i="11" s="1"/>
  <c r="E50" i="11"/>
  <c r="H50" i="11" s="1"/>
  <c r="E49" i="11"/>
  <c r="E48" i="11"/>
  <c r="H48" i="11" s="1"/>
  <c r="G43" i="11"/>
  <c r="G73" i="11" s="1"/>
  <c r="F43" i="11"/>
  <c r="D43" i="11"/>
  <c r="C43" i="11"/>
  <c r="E42" i="11"/>
  <c r="H42" i="11" s="1"/>
  <c r="E41" i="11"/>
  <c r="H41" i="11" s="1"/>
  <c r="E40" i="11"/>
  <c r="H40" i="11" s="1"/>
  <c r="E39" i="11"/>
  <c r="H39" i="11" s="1"/>
  <c r="E38" i="11"/>
  <c r="H38" i="11" s="1"/>
  <c r="E37" i="11"/>
  <c r="H37" i="11" s="1"/>
  <c r="E36" i="11"/>
  <c r="H36" i="11" s="1"/>
  <c r="E35" i="11"/>
  <c r="H35" i="11" s="1"/>
  <c r="E34" i="11"/>
  <c r="H34" i="11" s="1"/>
  <c r="E33" i="11"/>
  <c r="H33" i="11" s="1"/>
  <c r="E32" i="11"/>
  <c r="H32" i="11" s="1"/>
  <c r="E31" i="11"/>
  <c r="H31" i="11" s="1"/>
  <c r="E30" i="11"/>
  <c r="H30" i="11" s="1"/>
  <c r="E29" i="11"/>
  <c r="H29" i="11" s="1"/>
  <c r="E28" i="11"/>
  <c r="H28" i="11" s="1"/>
  <c r="E27" i="11"/>
  <c r="H27" i="11" s="1"/>
  <c r="E26" i="11"/>
  <c r="H26" i="11" s="1"/>
  <c r="E25" i="11"/>
  <c r="H25" i="11" s="1"/>
  <c r="G24" i="11"/>
  <c r="G103" i="11" s="1"/>
  <c r="F24" i="11"/>
  <c r="D24" i="11"/>
  <c r="C24" i="11"/>
  <c r="E23" i="11"/>
  <c r="H23" i="11" s="1"/>
  <c r="E22" i="11"/>
  <c r="H22" i="11" s="1"/>
  <c r="E21" i="11"/>
  <c r="H21" i="11" s="1"/>
  <c r="E20" i="11"/>
  <c r="H20" i="11" s="1"/>
  <c r="E19" i="11"/>
  <c r="H19" i="11" s="1"/>
  <c r="E18" i="11"/>
  <c r="H18" i="11" s="1"/>
  <c r="E17" i="11"/>
  <c r="H17" i="11" s="1"/>
  <c r="E16" i="11"/>
  <c r="H16" i="11" s="1"/>
  <c r="E15" i="11"/>
  <c r="H15" i="11" s="1"/>
  <c r="E14" i="11"/>
  <c r="H14" i="11" s="1"/>
  <c r="E13" i="11"/>
  <c r="H13" i="11" s="1"/>
  <c r="E12" i="11"/>
  <c r="H12" i="11" s="1"/>
  <c r="E11" i="11"/>
  <c r="H11" i="11" s="1"/>
  <c r="E10" i="11"/>
  <c r="H10" i="11" s="1"/>
  <c r="H24" i="11" s="1"/>
  <c r="E69" i="11" l="1"/>
  <c r="H69" i="11" s="1"/>
  <c r="H66" i="11"/>
  <c r="H43" i="11"/>
  <c r="E52" i="11"/>
  <c r="H52" i="11" s="1"/>
  <c r="H49" i="11"/>
  <c r="H53" i="11"/>
  <c r="E65" i="11"/>
  <c r="H65" i="11" s="1"/>
  <c r="E43" i="11"/>
  <c r="C73" i="11"/>
  <c r="C103" i="11" s="1"/>
  <c r="E24" i="11"/>
  <c r="F103" i="11"/>
  <c r="E72" i="11"/>
  <c r="E79" i="11"/>
  <c r="H101" i="11"/>
  <c r="E99" i="11"/>
  <c r="H99" i="11" s="1"/>
  <c r="G101" i="10"/>
  <c r="G102" i="10" s="1"/>
  <c r="F101" i="10"/>
  <c r="F102" i="10" s="1"/>
  <c r="E101" i="10"/>
  <c r="H101" i="10" s="1"/>
  <c r="D101" i="10"/>
  <c r="D102" i="10" s="1"/>
  <c r="C101" i="10"/>
  <c r="C102" i="10" s="1"/>
  <c r="E100" i="10"/>
  <c r="H100" i="10" s="1"/>
  <c r="G99" i="10"/>
  <c r="F99" i="10"/>
  <c r="D99" i="10"/>
  <c r="C99" i="10"/>
  <c r="E98" i="10"/>
  <c r="H98" i="10" s="1"/>
  <c r="H97" i="10"/>
  <c r="E97" i="10"/>
  <c r="E96" i="10"/>
  <c r="H96" i="10" s="1"/>
  <c r="E95" i="10"/>
  <c r="H95" i="10" s="1"/>
  <c r="H94" i="10"/>
  <c r="E94" i="10"/>
  <c r="E93" i="10"/>
  <c r="H93" i="10" s="1"/>
  <c r="E92" i="10"/>
  <c r="H92" i="10" s="1"/>
  <c r="G85" i="10"/>
  <c r="G86" i="10" s="1"/>
  <c r="F85" i="10"/>
  <c r="D85" i="10"/>
  <c r="C85" i="10"/>
  <c r="C86" i="10" s="1"/>
  <c r="H84" i="10"/>
  <c r="E84" i="10"/>
  <c r="E85" i="10" s="1"/>
  <c r="H85" i="10" s="1"/>
  <c r="G83" i="10"/>
  <c r="F83" i="10"/>
  <c r="F86" i="10" s="1"/>
  <c r="D83" i="10"/>
  <c r="D86" i="10" s="1"/>
  <c r="C83" i="10"/>
  <c r="E82" i="10"/>
  <c r="H82" i="10" s="1"/>
  <c r="E81" i="10"/>
  <c r="H81" i="10" s="1"/>
  <c r="H83" i="10" s="1"/>
  <c r="G79" i="10"/>
  <c r="F79" i="10"/>
  <c r="F80" i="10" s="1"/>
  <c r="D79" i="10"/>
  <c r="C79" i="10"/>
  <c r="C80" i="10" s="1"/>
  <c r="H78" i="10"/>
  <c r="E78" i="10"/>
  <c r="E77" i="10"/>
  <c r="H77" i="10" s="1"/>
  <c r="E76" i="10"/>
  <c r="H76" i="10" s="1"/>
  <c r="G75" i="10"/>
  <c r="G80" i="10" s="1"/>
  <c r="F75" i="10"/>
  <c r="D75" i="10"/>
  <c r="D80" i="10" s="1"/>
  <c r="C75" i="10"/>
  <c r="H74" i="10"/>
  <c r="E74" i="10"/>
  <c r="E75" i="10" s="1"/>
  <c r="H75" i="10" s="1"/>
  <c r="G72" i="10"/>
  <c r="G73" i="10" s="1"/>
  <c r="F72" i="10"/>
  <c r="F73" i="10" s="1"/>
  <c r="D72" i="10"/>
  <c r="C72" i="10"/>
  <c r="C73" i="10" s="1"/>
  <c r="E71" i="10"/>
  <c r="H71" i="10" s="1"/>
  <c r="E70" i="10"/>
  <c r="E72" i="10" s="1"/>
  <c r="G69" i="10"/>
  <c r="F69" i="10"/>
  <c r="D69" i="10"/>
  <c r="C69" i="10"/>
  <c r="H68" i="10"/>
  <c r="E68" i="10"/>
  <c r="E67" i="10"/>
  <c r="H67" i="10" s="1"/>
  <c r="E66" i="10"/>
  <c r="E69" i="10" s="1"/>
  <c r="H69" i="10" s="1"/>
  <c r="G65" i="10"/>
  <c r="F65" i="10"/>
  <c r="D65" i="10"/>
  <c r="C65" i="10"/>
  <c r="H64" i="10"/>
  <c r="E64" i="10"/>
  <c r="E63" i="10"/>
  <c r="H63" i="10" s="1"/>
  <c r="E62" i="10"/>
  <c r="H62" i="10" s="1"/>
  <c r="H61" i="10"/>
  <c r="E61" i="10"/>
  <c r="E60" i="10"/>
  <c r="H60" i="10" s="1"/>
  <c r="E59" i="10"/>
  <c r="H59" i="10" s="1"/>
  <c r="H58" i="10"/>
  <c r="E58" i="10"/>
  <c r="E57" i="10"/>
  <c r="H57" i="10" s="1"/>
  <c r="E56" i="10"/>
  <c r="H56" i="10" s="1"/>
  <c r="H55" i="10"/>
  <c r="E55" i="10"/>
  <c r="E54" i="10"/>
  <c r="H54" i="10" s="1"/>
  <c r="E53" i="10"/>
  <c r="E65" i="10" s="1"/>
  <c r="H65" i="10" s="1"/>
  <c r="G52" i="10"/>
  <c r="F52" i="10"/>
  <c r="D52" i="10"/>
  <c r="C52" i="10"/>
  <c r="H51" i="10"/>
  <c r="E51" i="10"/>
  <c r="E50" i="10"/>
  <c r="H50" i="10" s="1"/>
  <c r="E49" i="10"/>
  <c r="H49" i="10" s="1"/>
  <c r="H48" i="10"/>
  <c r="E48" i="10"/>
  <c r="E52" i="10" s="1"/>
  <c r="H52" i="10" s="1"/>
  <c r="G43" i="10"/>
  <c r="F43" i="10"/>
  <c r="D43" i="10"/>
  <c r="D73" i="10" s="1"/>
  <c r="C43" i="10"/>
  <c r="E42" i="10"/>
  <c r="H42" i="10" s="1"/>
  <c r="E41" i="10"/>
  <c r="H41" i="10" s="1"/>
  <c r="H40" i="10"/>
  <c r="E40" i="10"/>
  <c r="E39" i="10"/>
  <c r="H39" i="10" s="1"/>
  <c r="E38" i="10"/>
  <c r="H38" i="10" s="1"/>
  <c r="H37" i="10"/>
  <c r="E37" i="10"/>
  <c r="E36" i="10"/>
  <c r="H36" i="10" s="1"/>
  <c r="E35" i="10"/>
  <c r="H35" i="10" s="1"/>
  <c r="H34" i="10"/>
  <c r="E34" i="10"/>
  <c r="E33" i="10"/>
  <c r="H33" i="10" s="1"/>
  <c r="E32" i="10"/>
  <c r="H32" i="10" s="1"/>
  <c r="H31" i="10"/>
  <c r="E31" i="10"/>
  <c r="E30" i="10"/>
  <c r="H30" i="10" s="1"/>
  <c r="E29" i="10"/>
  <c r="H29" i="10" s="1"/>
  <c r="H28" i="10"/>
  <c r="E28" i="10"/>
  <c r="H27" i="10"/>
  <c r="E27" i="10"/>
  <c r="E26" i="10"/>
  <c r="E43" i="10" s="1"/>
  <c r="H25" i="10"/>
  <c r="E25" i="10"/>
  <c r="G24" i="10"/>
  <c r="G103" i="10" s="1"/>
  <c r="F24" i="10"/>
  <c r="D24" i="10"/>
  <c r="C24" i="10"/>
  <c r="H23" i="10"/>
  <c r="E23" i="10"/>
  <c r="E22" i="10"/>
  <c r="H22" i="10" s="1"/>
  <c r="H21" i="10"/>
  <c r="E21" i="10"/>
  <c r="H20" i="10"/>
  <c r="E20" i="10"/>
  <c r="E19" i="10"/>
  <c r="H19" i="10" s="1"/>
  <c r="H18" i="10"/>
  <c r="E18" i="10"/>
  <c r="H17" i="10"/>
  <c r="E17" i="10"/>
  <c r="E16" i="10"/>
  <c r="H16" i="10" s="1"/>
  <c r="H15" i="10"/>
  <c r="E15" i="10"/>
  <c r="H14" i="10"/>
  <c r="E14" i="10"/>
  <c r="E13" i="10"/>
  <c r="H13" i="10" s="1"/>
  <c r="H12" i="10"/>
  <c r="E12" i="10"/>
  <c r="H11" i="10"/>
  <c r="E11" i="10"/>
  <c r="E10" i="10"/>
  <c r="H10" i="10" s="1"/>
  <c r="H79" i="11" l="1"/>
  <c r="E80" i="11"/>
  <c r="H80" i="11" s="1"/>
  <c r="E102" i="11"/>
  <c r="H102" i="11" s="1"/>
  <c r="E73" i="11"/>
  <c r="H73" i="11" s="1"/>
  <c r="H72" i="11"/>
  <c r="H24" i="10"/>
  <c r="F103" i="10"/>
  <c r="C103" i="10"/>
  <c r="D103" i="10"/>
  <c r="H43" i="10"/>
  <c r="H72" i="10"/>
  <c r="E73" i="10"/>
  <c r="H73" i="10" s="1"/>
  <c r="E99" i="10"/>
  <c r="H99" i="10" s="1"/>
  <c r="H26" i="10"/>
  <c r="E24" i="10"/>
  <c r="E83" i="10"/>
  <c r="E86" i="10" s="1"/>
  <c r="H86" i="10" s="1"/>
  <c r="H53" i="10"/>
  <c r="H66" i="10"/>
  <c r="H70" i="10"/>
  <c r="E79" i="10"/>
  <c r="E102" i="10"/>
  <c r="H102" i="10" s="1"/>
  <c r="G101" i="9"/>
  <c r="G102" i="9" s="1"/>
  <c r="F101" i="9"/>
  <c r="F102" i="9" s="1"/>
  <c r="D101" i="9"/>
  <c r="D102" i="9" s="1"/>
  <c r="C101" i="9"/>
  <c r="E100" i="9"/>
  <c r="E101" i="9" s="1"/>
  <c r="G99" i="9"/>
  <c r="F99" i="9"/>
  <c r="D99" i="9"/>
  <c r="C99" i="9"/>
  <c r="C102" i="9" s="1"/>
  <c r="E98" i="9"/>
  <c r="H98" i="9" s="1"/>
  <c r="H97" i="9"/>
  <c r="E97" i="9"/>
  <c r="E96" i="9"/>
  <c r="H96" i="9" s="1"/>
  <c r="E95" i="9"/>
  <c r="H95" i="9" s="1"/>
  <c r="H94" i="9"/>
  <c r="E94" i="9"/>
  <c r="E93" i="9"/>
  <c r="H93" i="9" s="1"/>
  <c r="E92" i="9"/>
  <c r="H92" i="9" s="1"/>
  <c r="H85" i="9"/>
  <c r="G85" i="9"/>
  <c r="F85" i="9"/>
  <c r="F86" i="9" s="1"/>
  <c r="E85" i="9"/>
  <c r="D85" i="9"/>
  <c r="C85" i="9"/>
  <c r="C86" i="9" s="1"/>
  <c r="H84" i="9"/>
  <c r="E84" i="9"/>
  <c r="G83" i="9"/>
  <c r="G86" i="9" s="1"/>
  <c r="F83" i="9"/>
  <c r="D83" i="9"/>
  <c r="D86" i="9" s="1"/>
  <c r="C83" i="9"/>
  <c r="E82" i="9"/>
  <c r="H82" i="9" s="1"/>
  <c r="E81" i="9"/>
  <c r="H81" i="9" s="1"/>
  <c r="G79" i="9"/>
  <c r="F79" i="9"/>
  <c r="F80" i="9" s="1"/>
  <c r="D79" i="9"/>
  <c r="C79" i="9"/>
  <c r="C80" i="9" s="1"/>
  <c r="H78" i="9"/>
  <c r="E78" i="9"/>
  <c r="E77" i="9"/>
  <c r="H77" i="9" s="1"/>
  <c r="E76" i="9"/>
  <c r="H76" i="9" s="1"/>
  <c r="H75" i="9"/>
  <c r="G75" i="9"/>
  <c r="G80" i="9" s="1"/>
  <c r="F75" i="9"/>
  <c r="E75" i="9"/>
  <c r="D75" i="9"/>
  <c r="D80" i="9" s="1"/>
  <c r="C75" i="9"/>
  <c r="H74" i="9"/>
  <c r="E74" i="9"/>
  <c r="G72" i="9"/>
  <c r="G73" i="9" s="1"/>
  <c r="F72" i="9"/>
  <c r="F73" i="9" s="1"/>
  <c r="D72" i="9"/>
  <c r="D73" i="9" s="1"/>
  <c r="C72" i="9"/>
  <c r="C73" i="9" s="1"/>
  <c r="E71" i="9"/>
  <c r="H71" i="9" s="1"/>
  <c r="E70" i="9"/>
  <c r="H70" i="9" s="1"/>
  <c r="G69" i="9"/>
  <c r="F69" i="9"/>
  <c r="D69" i="9"/>
  <c r="C69" i="9"/>
  <c r="H68" i="9"/>
  <c r="E68" i="9"/>
  <c r="E67" i="9"/>
  <c r="H67" i="9" s="1"/>
  <c r="E66" i="9"/>
  <c r="H66" i="9" s="1"/>
  <c r="G65" i="9"/>
  <c r="F65" i="9"/>
  <c r="D65" i="9"/>
  <c r="C65" i="9"/>
  <c r="H64" i="9"/>
  <c r="E64" i="9"/>
  <c r="E63" i="9"/>
  <c r="H63" i="9" s="1"/>
  <c r="E62" i="9"/>
  <c r="H62" i="9" s="1"/>
  <c r="H61" i="9"/>
  <c r="E61" i="9"/>
  <c r="E60" i="9"/>
  <c r="H60" i="9" s="1"/>
  <c r="E59" i="9"/>
  <c r="H59" i="9" s="1"/>
  <c r="H58" i="9"/>
  <c r="E58" i="9"/>
  <c r="E57" i="9"/>
  <c r="H57" i="9" s="1"/>
  <c r="E56" i="9"/>
  <c r="H56" i="9" s="1"/>
  <c r="H55" i="9"/>
  <c r="E55" i="9"/>
  <c r="E54" i="9"/>
  <c r="H54" i="9" s="1"/>
  <c r="E53" i="9"/>
  <c r="H53" i="9" s="1"/>
  <c r="G52" i="9"/>
  <c r="F52" i="9"/>
  <c r="D52" i="9"/>
  <c r="C52" i="9"/>
  <c r="H51" i="9"/>
  <c r="E51" i="9"/>
  <c r="E50" i="9"/>
  <c r="H50" i="9" s="1"/>
  <c r="E49" i="9"/>
  <c r="H49" i="9" s="1"/>
  <c r="H48" i="9"/>
  <c r="E48" i="9"/>
  <c r="G43" i="9"/>
  <c r="F43" i="9"/>
  <c r="D43" i="9"/>
  <c r="C43" i="9"/>
  <c r="E42" i="9"/>
  <c r="H42" i="9" s="1"/>
  <c r="E41" i="9"/>
  <c r="H41" i="9" s="1"/>
  <c r="H40" i="9"/>
  <c r="E40" i="9"/>
  <c r="E39" i="9"/>
  <c r="H39" i="9" s="1"/>
  <c r="E38" i="9"/>
  <c r="H38" i="9" s="1"/>
  <c r="H37" i="9"/>
  <c r="E37" i="9"/>
  <c r="E36" i="9"/>
  <c r="H36" i="9" s="1"/>
  <c r="E35" i="9"/>
  <c r="H35" i="9" s="1"/>
  <c r="H34" i="9"/>
  <c r="E34" i="9"/>
  <c r="E33" i="9"/>
  <c r="H33" i="9" s="1"/>
  <c r="E32" i="9"/>
  <c r="H32" i="9" s="1"/>
  <c r="H31" i="9"/>
  <c r="E31" i="9"/>
  <c r="E30" i="9"/>
  <c r="H30" i="9" s="1"/>
  <c r="E29" i="9"/>
  <c r="H29" i="9" s="1"/>
  <c r="H28" i="9"/>
  <c r="E28" i="9"/>
  <c r="E27" i="9"/>
  <c r="H27" i="9" s="1"/>
  <c r="E26" i="9"/>
  <c r="H26" i="9" s="1"/>
  <c r="H25" i="9"/>
  <c r="E25" i="9"/>
  <c r="G24" i="9"/>
  <c r="G103" i="9" s="1"/>
  <c r="F24" i="9"/>
  <c r="D24" i="9"/>
  <c r="C24" i="9"/>
  <c r="E23" i="9"/>
  <c r="H23" i="9" s="1"/>
  <c r="E22" i="9"/>
  <c r="H22" i="9" s="1"/>
  <c r="H21" i="9"/>
  <c r="E21" i="9"/>
  <c r="E20" i="9"/>
  <c r="H20" i="9" s="1"/>
  <c r="E19" i="9"/>
  <c r="H19" i="9" s="1"/>
  <c r="H18" i="9"/>
  <c r="E18" i="9"/>
  <c r="E17" i="9"/>
  <c r="H17" i="9" s="1"/>
  <c r="E16" i="9"/>
  <c r="H16" i="9" s="1"/>
  <c r="H15" i="9"/>
  <c r="E15" i="9"/>
  <c r="E14" i="9"/>
  <c r="H14" i="9" s="1"/>
  <c r="E13" i="9"/>
  <c r="H13" i="9" s="1"/>
  <c r="H12" i="9"/>
  <c r="E12" i="9"/>
  <c r="E11" i="9"/>
  <c r="H11" i="9" s="1"/>
  <c r="E10" i="9"/>
  <c r="H10" i="9" s="1"/>
  <c r="E103" i="11" l="1"/>
  <c r="H103" i="11" s="1"/>
  <c r="H79" i="10"/>
  <c r="E80" i="10"/>
  <c r="H80" i="10" s="1"/>
  <c r="H43" i="9"/>
  <c r="H24" i="9"/>
  <c r="C103" i="9"/>
  <c r="D103" i="9"/>
  <c r="E102" i="9"/>
  <c r="H102" i="9" s="1"/>
  <c r="H101" i="9"/>
  <c r="F103" i="9"/>
  <c r="H83" i="9"/>
  <c r="E52" i="9"/>
  <c r="H52" i="9" s="1"/>
  <c r="E65" i="9"/>
  <c r="H65" i="9" s="1"/>
  <c r="E69" i="9"/>
  <c r="H69" i="9" s="1"/>
  <c r="E79" i="9"/>
  <c r="H100" i="9"/>
  <c r="E99" i="9"/>
  <c r="H99" i="9" s="1"/>
  <c r="E24" i="9"/>
  <c r="E43" i="9"/>
  <c r="E72" i="9"/>
  <c r="E83" i="9"/>
  <c r="E86" i="9" s="1"/>
  <c r="H86" i="9" s="1"/>
  <c r="D102" i="7"/>
  <c r="G101" i="7"/>
  <c r="G102" i="7" s="1"/>
  <c r="F101" i="7"/>
  <c r="F102" i="7" s="1"/>
  <c r="E101" i="7"/>
  <c r="H101" i="7" s="1"/>
  <c r="D101" i="7"/>
  <c r="C101" i="7"/>
  <c r="C102" i="7" s="1"/>
  <c r="H100" i="7"/>
  <c r="E100" i="7"/>
  <c r="G99" i="7"/>
  <c r="F99" i="7"/>
  <c r="D99" i="7"/>
  <c r="C99" i="7"/>
  <c r="E98" i="7"/>
  <c r="H98" i="7" s="1"/>
  <c r="H97" i="7"/>
  <c r="E97" i="7"/>
  <c r="H96" i="7"/>
  <c r="E96" i="7"/>
  <c r="E95" i="7"/>
  <c r="H95" i="7" s="1"/>
  <c r="H94" i="7"/>
  <c r="E94" i="7"/>
  <c r="H93" i="7"/>
  <c r="E93" i="7"/>
  <c r="E92" i="7"/>
  <c r="H92" i="7" s="1"/>
  <c r="G85" i="7"/>
  <c r="G86" i="7" s="1"/>
  <c r="F85" i="7"/>
  <c r="D85" i="7"/>
  <c r="C85" i="7"/>
  <c r="C86" i="7" s="1"/>
  <c r="H84" i="7"/>
  <c r="E84" i="7"/>
  <c r="E85" i="7" s="1"/>
  <c r="H85" i="7" s="1"/>
  <c r="G83" i="7"/>
  <c r="F83" i="7"/>
  <c r="F86" i="7" s="1"/>
  <c r="D83" i="7"/>
  <c r="D86" i="7" s="1"/>
  <c r="C83" i="7"/>
  <c r="H82" i="7"/>
  <c r="E82" i="7"/>
  <c r="E81" i="7"/>
  <c r="H81" i="7" s="1"/>
  <c r="H83" i="7" s="1"/>
  <c r="G79" i="7"/>
  <c r="F79" i="7"/>
  <c r="F80" i="7" s="1"/>
  <c r="D79" i="7"/>
  <c r="C79" i="7"/>
  <c r="C80" i="7" s="1"/>
  <c r="H78" i="7"/>
  <c r="E78" i="7"/>
  <c r="H77" i="7"/>
  <c r="E77" i="7"/>
  <c r="E76" i="7"/>
  <c r="E79" i="7" s="1"/>
  <c r="G75" i="7"/>
  <c r="G80" i="7" s="1"/>
  <c r="F75" i="7"/>
  <c r="D75" i="7"/>
  <c r="D80" i="7" s="1"/>
  <c r="C75" i="7"/>
  <c r="H74" i="7"/>
  <c r="E74" i="7"/>
  <c r="E75" i="7" s="1"/>
  <c r="H75" i="7" s="1"/>
  <c r="G72" i="7"/>
  <c r="G73" i="7" s="1"/>
  <c r="F72" i="7"/>
  <c r="F73" i="7" s="1"/>
  <c r="D72" i="7"/>
  <c r="D73" i="7" s="1"/>
  <c r="C72" i="7"/>
  <c r="C73" i="7" s="1"/>
  <c r="H71" i="7"/>
  <c r="E71" i="7"/>
  <c r="E70" i="7"/>
  <c r="H70" i="7" s="1"/>
  <c r="G69" i="7"/>
  <c r="F69" i="7"/>
  <c r="D69" i="7"/>
  <c r="C69" i="7"/>
  <c r="H68" i="7"/>
  <c r="E68" i="7"/>
  <c r="H67" i="7"/>
  <c r="E67" i="7"/>
  <c r="E66" i="7"/>
  <c r="E69" i="7" s="1"/>
  <c r="H69" i="7" s="1"/>
  <c r="G65" i="7"/>
  <c r="F65" i="7"/>
  <c r="D65" i="7"/>
  <c r="C65" i="7"/>
  <c r="H64" i="7"/>
  <c r="E64" i="7"/>
  <c r="H63" i="7"/>
  <c r="E63" i="7"/>
  <c r="E62" i="7"/>
  <c r="H62" i="7" s="1"/>
  <c r="H61" i="7"/>
  <c r="E61" i="7"/>
  <c r="H60" i="7"/>
  <c r="E60" i="7"/>
  <c r="E59" i="7"/>
  <c r="H59" i="7" s="1"/>
  <c r="H58" i="7"/>
  <c r="E58" i="7"/>
  <c r="H57" i="7"/>
  <c r="E57" i="7"/>
  <c r="E56" i="7"/>
  <c r="H56" i="7" s="1"/>
  <c r="H55" i="7"/>
  <c r="E55" i="7"/>
  <c r="H54" i="7"/>
  <c r="E54" i="7"/>
  <c r="E53" i="7"/>
  <c r="E65" i="7" s="1"/>
  <c r="H65" i="7" s="1"/>
  <c r="G52" i="7"/>
  <c r="F52" i="7"/>
  <c r="D52" i="7"/>
  <c r="C52" i="7"/>
  <c r="H51" i="7"/>
  <c r="E51" i="7"/>
  <c r="H50" i="7"/>
  <c r="E50" i="7"/>
  <c r="E49" i="7"/>
  <c r="H49" i="7" s="1"/>
  <c r="H48" i="7"/>
  <c r="E48" i="7"/>
  <c r="E52" i="7" s="1"/>
  <c r="H52" i="7" s="1"/>
  <c r="G43" i="7"/>
  <c r="F43" i="7"/>
  <c r="D43" i="7"/>
  <c r="C43" i="7"/>
  <c r="H42" i="7"/>
  <c r="E42" i="7"/>
  <c r="E41" i="7"/>
  <c r="H41" i="7" s="1"/>
  <c r="H40" i="7"/>
  <c r="E40" i="7"/>
  <c r="H39" i="7"/>
  <c r="E39" i="7"/>
  <c r="E38" i="7"/>
  <c r="H38" i="7" s="1"/>
  <c r="H37" i="7"/>
  <c r="E37" i="7"/>
  <c r="H36" i="7"/>
  <c r="E36" i="7"/>
  <c r="E35" i="7"/>
  <c r="H35" i="7" s="1"/>
  <c r="H34" i="7"/>
  <c r="E34" i="7"/>
  <c r="H33" i="7"/>
  <c r="E33" i="7"/>
  <c r="E32" i="7"/>
  <c r="H32" i="7" s="1"/>
  <c r="H31" i="7"/>
  <c r="E31" i="7"/>
  <c r="H30" i="7"/>
  <c r="E30" i="7"/>
  <c r="E29" i="7"/>
  <c r="H29" i="7" s="1"/>
  <c r="H28" i="7"/>
  <c r="E28" i="7"/>
  <c r="H27" i="7"/>
  <c r="E27" i="7"/>
  <c r="E26" i="7"/>
  <c r="H26" i="7" s="1"/>
  <c r="H25" i="7"/>
  <c r="E25" i="7"/>
  <c r="G24" i="7"/>
  <c r="F24" i="7"/>
  <c r="D24" i="7"/>
  <c r="C24" i="7"/>
  <c r="H23" i="7"/>
  <c r="E23" i="7"/>
  <c r="E22" i="7"/>
  <c r="H22" i="7" s="1"/>
  <c r="H21" i="7"/>
  <c r="E21" i="7"/>
  <c r="H20" i="7"/>
  <c r="E20" i="7"/>
  <c r="E19" i="7"/>
  <c r="H19" i="7" s="1"/>
  <c r="H18" i="7"/>
  <c r="E18" i="7"/>
  <c r="H17" i="7"/>
  <c r="E17" i="7"/>
  <c r="E16" i="7"/>
  <c r="H16" i="7" s="1"/>
  <c r="H15" i="7"/>
  <c r="E15" i="7"/>
  <c r="H14" i="7"/>
  <c r="E14" i="7"/>
  <c r="E13" i="7"/>
  <c r="H13" i="7" s="1"/>
  <c r="H12" i="7"/>
  <c r="E12" i="7"/>
  <c r="H11" i="7"/>
  <c r="E11" i="7"/>
  <c r="E10" i="7"/>
  <c r="H10" i="7" s="1"/>
  <c r="E103" i="10" l="1"/>
  <c r="H103" i="10" s="1"/>
  <c r="E73" i="9"/>
  <c r="H73" i="9" s="1"/>
  <c r="H72" i="9"/>
  <c r="E80" i="9"/>
  <c r="H80" i="9" s="1"/>
  <c r="H79" i="9"/>
  <c r="E103" i="9"/>
  <c r="H103" i="9" s="1"/>
  <c r="H24" i="7"/>
  <c r="D103" i="7"/>
  <c r="F103" i="7"/>
  <c r="C103" i="7"/>
  <c r="G103" i="7"/>
  <c r="H43" i="7"/>
  <c r="E80" i="7"/>
  <c r="H80" i="7" s="1"/>
  <c r="H79" i="7"/>
  <c r="E24" i="7"/>
  <c r="E43" i="7"/>
  <c r="E99" i="7"/>
  <c r="E72" i="7"/>
  <c r="E83" i="7"/>
  <c r="E86" i="7" s="1"/>
  <c r="H86" i="7" s="1"/>
  <c r="H53" i="7"/>
  <c r="H66" i="7"/>
  <c r="H76" i="7"/>
  <c r="G102" i="6"/>
  <c r="G101" i="6"/>
  <c r="F101" i="6"/>
  <c r="F102" i="6" s="1"/>
  <c r="D101" i="6"/>
  <c r="D102" i="6" s="1"/>
  <c r="C101" i="6"/>
  <c r="E100" i="6"/>
  <c r="H100" i="6" s="1"/>
  <c r="G99" i="6"/>
  <c r="F99" i="6"/>
  <c r="D99" i="6"/>
  <c r="C99" i="6"/>
  <c r="C102" i="6" s="1"/>
  <c r="E98" i="6"/>
  <c r="H98" i="6" s="1"/>
  <c r="E97" i="6"/>
  <c r="H97" i="6" s="1"/>
  <c r="E96" i="6"/>
  <c r="H96" i="6" s="1"/>
  <c r="E95" i="6"/>
  <c r="H95" i="6" s="1"/>
  <c r="E94" i="6"/>
  <c r="H94" i="6" s="1"/>
  <c r="E93" i="6"/>
  <c r="H93" i="6" s="1"/>
  <c r="E92" i="6"/>
  <c r="H92" i="6" s="1"/>
  <c r="G85" i="6"/>
  <c r="F85" i="6"/>
  <c r="F86" i="6" s="1"/>
  <c r="E85" i="6"/>
  <c r="H85" i="6" s="1"/>
  <c r="D85" i="6"/>
  <c r="C85" i="6"/>
  <c r="E84" i="6"/>
  <c r="H84" i="6" s="1"/>
  <c r="G83" i="6"/>
  <c r="G86" i="6" s="1"/>
  <c r="F83" i="6"/>
  <c r="D83" i="6"/>
  <c r="D86" i="6" s="1"/>
  <c r="C83" i="6"/>
  <c r="C86" i="6" s="1"/>
  <c r="E82" i="6"/>
  <c r="H82" i="6" s="1"/>
  <c r="E81" i="6"/>
  <c r="H81" i="6" s="1"/>
  <c r="G79" i="6"/>
  <c r="F79" i="6"/>
  <c r="F80" i="6" s="1"/>
  <c r="D79" i="6"/>
  <c r="C79" i="6"/>
  <c r="C80" i="6" s="1"/>
  <c r="E78" i="6"/>
  <c r="H78" i="6" s="1"/>
  <c r="E77" i="6"/>
  <c r="H77" i="6" s="1"/>
  <c r="E76" i="6"/>
  <c r="H76" i="6" s="1"/>
  <c r="G75" i="6"/>
  <c r="G80" i="6" s="1"/>
  <c r="F75" i="6"/>
  <c r="E75" i="6"/>
  <c r="H75" i="6" s="1"/>
  <c r="D75" i="6"/>
  <c r="D80" i="6" s="1"/>
  <c r="C75" i="6"/>
  <c r="E74" i="6"/>
  <c r="H74" i="6" s="1"/>
  <c r="G72" i="6"/>
  <c r="G73" i="6" s="1"/>
  <c r="F72" i="6"/>
  <c r="F73" i="6" s="1"/>
  <c r="D72" i="6"/>
  <c r="D73" i="6" s="1"/>
  <c r="C72" i="6"/>
  <c r="C73" i="6" s="1"/>
  <c r="E71" i="6"/>
  <c r="H71" i="6" s="1"/>
  <c r="E70" i="6"/>
  <c r="H70" i="6" s="1"/>
  <c r="G69" i="6"/>
  <c r="F69" i="6"/>
  <c r="D69" i="6"/>
  <c r="C69" i="6"/>
  <c r="E68" i="6"/>
  <c r="H68" i="6" s="1"/>
  <c r="E67" i="6"/>
  <c r="H67" i="6" s="1"/>
  <c r="E66" i="6"/>
  <c r="H66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E58" i="6"/>
  <c r="H58" i="6" s="1"/>
  <c r="E57" i="6"/>
  <c r="H57" i="6" s="1"/>
  <c r="E56" i="6"/>
  <c r="H56" i="6" s="1"/>
  <c r="E55" i="6"/>
  <c r="H55" i="6" s="1"/>
  <c r="E54" i="6"/>
  <c r="H54" i="6" s="1"/>
  <c r="E53" i="6"/>
  <c r="H53" i="6" s="1"/>
  <c r="G52" i="6"/>
  <c r="F52" i="6"/>
  <c r="D52" i="6"/>
  <c r="C52" i="6"/>
  <c r="E51" i="6"/>
  <c r="H51" i="6" s="1"/>
  <c r="E50" i="6"/>
  <c r="H50" i="6" s="1"/>
  <c r="E49" i="6"/>
  <c r="H49" i="6" s="1"/>
  <c r="E48" i="6"/>
  <c r="H48" i="6" s="1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E36" i="6"/>
  <c r="H36" i="6" s="1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E43" i="6" s="1"/>
  <c r="G24" i="6"/>
  <c r="F24" i="6"/>
  <c r="F103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E13" i="6"/>
  <c r="H13" i="6" s="1"/>
  <c r="E12" i="6"/>
  <c r="H12" i="6" s="1"/>
  <c r="E11" i="6"/>
  <c r="H11" i="6" s="1"/>
  <c r="E10" i="6"/>
  <c r="H10" i="6" s="1"/>
  <c r="H99" i="7" l="1"/>
  <c r="E102" i="7"/>
  <c r="H102" i="7" s="1"/>
  <c r="E73" i="7"/>
  <c r="H73" i="7" s="1"/>
  <c r="H72" i="7"/>
  <c r="E103" i="7"/>
  <c r="H103" i="7" s="1"/>
  <c r="G103" i="6"/>
  <c r="H24" i="6"/>
  <c r="H83" i="6"/>
  <c r="C103" i="6"/>
  <c r="D103" i="6"/>
  <c r="E99" i="6"/>
  <c r="H99" i="6" s="1"/>
  <c r="H25" i="6"/>
  <c r="H43" i="6" s="1"/>
  <c r="E52" i="6"/>
  <c r="H52" i="6" s="1"/>
  <c r="E69" i="6"/>
  <c r="H69" i="6" s="1"/>
  <c r="E79" i="6"/>
  <c r="E24" i="6"/>
  <c r="E72" i="6"/>
  <c r="E83" i="6"/>
  <c r="E86" i="6" s="1"/>
  <c r="H86" i="6" s="1"/>
  <c r="E101" i="6"/>
  <c r="E65" i="6"/>
  <c r="H65" i="6" s="1"/>
  <c r="D102" i="5"/>
  <c r="G101" i="5"/>
  <c r="G102" i="5" s="1"/>
  <c r="F101" i="5"/>
  <c r="F102" i="5" s="1"/>
  <c r="D101" i="5"/>
  <c r="C101" i="5"/>
  <c r="E100" i="5"/>
  <c r="H100" i="5" s="1"/>
  <c r="G99" i="5"/>
  <c r="F99" i="5"/>
  <c r="D99" i="5"/>
  <c r="C99" i="5"/>
  <c r="C102" i="5" s="1"/>
  <c r="E98" i="5"/>
  <c r="H98" i="5" s="1"/>
  <c r="H97" i="5"/>
  <c r="E97" i="5"/>
  <c r="E96" i="5"/>
  <c r="H96" i="5" s="1"/>
  <c r="E95" i="5"/>
  <c r="H95" i="5" s="1"/>
  <c r="H94" i="5"/>
  <c r="E94" i="5"/>
  <c r="E93" i="5"/>
  <c r="H93" i="5" s="1"/>
  <c r="E92" i="5"/>
  <c r="H92" i="5" s="1"/>
  <c r="H85" i="5"/>
  <c r="G85" i="5"/>
  <c r="F85" i="5"/>
  <c r="E85" i="5"/>
  <c r="D85" i="5"/>
  <c r="C85" i="5"/>
  <c r="C86" i="5" s="1"/>
  <c r="H84" i="5"/>
  <c r="E84" i="5"/>
  <c r="G83" i="5"/>
  <c r="G86" i="5" s="1"/>
  <c r="F83" i="5"/>
  <c r="F86" i="5" s="1"/>
  <c r="D83" i="5"/>
  <c r="D86" i="5" s="1"/>
  <c r="C83" i="5"/>
  <c r="E82" i="5"/>
  <c r="H82" i="5" s="1"/>
  <c r="E81" i="5"/>
  <c r="H81" i="5" s="1"/>
  <c r="H83" i="5" s="1"/>
  <c r="G79" i="5"/>
  <c r="F79" i="5"/>
  <c r="F80" i="5" s="1"/>
  <c r="D79" i="5"/>
  <c r="C79" i="5"/>
  <c r="C80" i="5" s="1"/>
  <c r="H78" i="5"/>
  <c r="E78" i="5"/>
  <c r="E77" i="5"/>
  <c r="H77" i="5" s="1"/>
  <c r="E76" i="5"/>
  <c r="H76" i="5" s="1"/>
  <c r="H75" i="5"/>
  <c r="G75" i="5"/>
  <c r="G80" i="5" s="1"/>
  <c r="F75" i="5"/>
  <c r="E75" i="5"/>
  <c r="D75" i="5"/>
  <c r="D80" i="5" s="1"/>
  <c r="C75" i="5"/>
  <c r="H74" i="5"/>
  <c r="E74" i="5"/>
  <c r="G72" i="5"/>
  <c r="G73" i="5" s="1"/>
  <c r="F72" i="5"/>
  <c r="F73" i="5" s="1"/>
  <c r="D72" i="5"/>
  <c r="D73" i="5" s="1"/>
  <c r="C72" i="5"/>
  <c r="C73" i="5" s="1"/>
  <c r="E71" i="5"/>
  <c r="H71" i="5" s="1"/>
  <c r="E70" i="5"/>
  <c r="H70" i="5" s="1"/>
  <c r="G69" i="5"/>
  <c r="F69" i="5"/>
  <c r="D69" i="5"/>
  <c r="C69" i="5"/>
  <c r="H68" i="5"/>
  <c r="E68" i="5"/>
  <c r="E67" i="5"/>
  <c r="H67" i="5" s="1"/>
  <c r="E66" i="5"/>
  <c r="E69" i="5" s="1"/>
  <c r="H69" i="5" s="1"/>
  <c r="G65" i="5"/>
  <c r="F65" i="5"/>
  <c r="D65" i="5"/>
  <c r="C65" i="5"/>
  <c r="H64" i="5"/>
  <c r="E64" i="5"/>
  <c r="E63" i="5"/>
  <c r="H63" i="5" s="1"/>
  <c r="E62" i="5"/>
  <c r="H62" i="5" s="1"/>
  <c r="H61" i="5"/>
  <c r="E61" i="5"/>
  <c r="E60" i="5"/>
  <c r="H60" i="5" s="1"/>
  <c r="E59" i="5"/>
  <c r="H59" i="5" s="1"/>
  <c r="H58" i="5"/>
  <c r="E58" i="5"/>
  <c r="E57" i="5"/>
  <c r="H57" i="5" s="1"/>
  <c r="E56" i="5"/>
  <c r="H56" i="5" s="1"/>
  <c r="H55" i="5"/>
  <c r="E55" i="5"/>
  <c r="E54" i="5"/>
  <c r="H54" i="5" s="1"/>
  <c r="E53" i="5"/>
  <c r="E65" i="5" s="1"/>
  <c r="H65" i="5" s="1"/>
  <c r="G52" i="5"/>
  <c r="F52" i="5"/>
  <c r="D52" i="5"/>
  <c r="C52" i="5"/>
  <c r="H51" i="5"/>
  <c r="E51" i="5"/>
  <c r="E50" i="5"/>
  <c r="H50" i="5" s="1"/>
  <c r="E49" i="5"/>
  <c r="E52" i="5" s="1"/>
  <c r="H52" i="5" s="1"/>
  <c r="H48" i="5"/>
  <c r="E48" i="5"/>
  <c r="G43" i="5"/>
  <c r="F43" i="5"/>
  <c r="D43" i="5"/>
  <c r="C43" i="5"/>
  <c r="E42" i="5"/>
  <c r="H42" i="5" s="1"/>
  <c r="E41" i="5"/>
  <c r="H41" i="5" s="1"/>
  <c r="H40" i="5"/>
  <c r="E40" i="5"/>
  <c r="E39" i="5"/>
  <c r="H39" i="5" s="1"/>
  <c r="E38" i="5"/>
  <c r="H38" i="5" s="1"/>
  <c r="H37" i="5"/>
  <c r="E37" i="5"/>
  <c r="E36" i="5"/>
  <c r="H36" i="5" s="1"/>
  <c r="E35" i="5"/>
  <c r="H35" i="5" s="1"/>
  <c r="H34" i="5"/>
  <c r="E34" i="5"/>
  <c r="E33" i="5"/>
  <c r="H33" i="5" s="1"/>
  <c r="E32" i="5"/>
  <c r="H32" i="5" s="1"/>
  <c r="H31" i="5"/>
  <c r="E31" i="5"/>
  <c r="E30" i="5"/>
  <c r="H30" i="5" s="1"/>
  <c r="E29" i="5"/>
  <c r="H29" i="5" s="1"/>
  <c r="H28" i="5"/>
  <c r="E28" i="5"/>
  <c r="E27" i="5"/>
  <c r="H27" i="5" s="1"/>
  <c r="E26" i="5"/>
  <c r="H26" i="5" s="1"/>
  <c r="H25" i="5"/>
  <c r="E25" i="5"/>
  <c r="E43" i="5" s="1"/>
  <c r="G24" i="5"/>
  <c r="F24" i="5"/>
  <c r="D24" i="5"/>
  <c r="C24" i="5"/>
  <c r="E23" i="5"/>
  <c r="H23" i="5" s="1"/>
  <c r="H22" i="5"/>
  <c r="E22" i="5"/>
  <c r="H21" i="5"/>
  <c r="E21" i="5"/>
  <c r="E20" i="5"/>
  <c r="H20" i="5" s="1"/>
  <c r="H19" i="5"/>
  <c r="E19" i="5"/>
  <c r="H18" i="5"/>
  <c r="E18" i="5"/>
  <c r="E17" i="5"/>
  <c r="H17" i="5" s="1"/>
  <c r="H16" i="5"/>
  <c r="E16" i="5"/>
  <c r="H15" i="5"/>
  <c r="E15" i="5"/>
  <c r="E14" i="5"/>
  <c r="H14" i="5" s="1"/>
  <c r="H13" i="5"/>
  <c r="E13" i="5"/>
  <c r="H12" i="5"/>
  <c r="E12" i="5"/>
  <c r="E11" i="5"/>
  <c r="H11" i="5" s="1"/>
  <c r="H10" i="5"/>
  <c r="E10" i="5"/>
  <c r="E24" i="5" s="1"/>
  <c r="H72" i="6" l="1"/>
  <c r="E73" i="6"/>
  <c r="H73" i="6" s="1"/>
  <c r="H101" i="6"/>
  <c r="E102" i="6"/>
  <c r="H102" i="6" s="1"/>
  <c r="E80" i="6"/>
  <c r="H80" i="6" s="1"/>
  <c r="H79" i="6"/>
  <c r="C103" i="5"/>
  <c r="H24" i="5"/>
  <c r="F103" i="5"/>
  <c r="G103" i="5"/>
  <c r="H43" i="5"/>
  <c r="D103" i="5"/>
  <c r="E99" i="5"/>
  <c r="H99" i="5" s="1"/>
  <c r="E72" i="5"/>
  <c r="E83" i="5"/>
  <c r="E86" i="5" s="1"/>
  <c r="H86" i="5" s="1"/>
  <c r="E101" i="5"/>
  <c r="H49" i="5"/>
  <c r="H53" i="5"/>
  <c r="H66" i="5"/>
  <c r="E79" i="5"/>
  <c r="G102" i="4"/>
  <c r="D102" i="4"/>
  <c r="C102" i="4"/>
  <c r="G101" i="4"/>
  <c r="F101" i="4"/>
  <c r="F102" i="4" s="1"/>
  <c r="E101" i="4"/>
  <c r="D101" i="4"/>
  <c r="C101" i="4"/>
  <c r="E100" i="4"/>
  <c r="H100" i="4" s="1"/>
  <c r="G99" i="4"/>
  <c r="F99" i="4"/>
  <c r="D99" i="4"/>
  <c r="C99" i="4"/>
  <c r="E98" i="4"/>
  <c r="H98" i="4" s="1"/>
  <c r="E97" i="4"/>
  <c r="H97" i="4" s="1"/>
  <c r="E96" i="4"/>
  <c r="H96" i="4" s="1"/>
  <c r="E95" i="4"/>
  <c r="H95" i="4" s="1"/>
  <c r="E94" i="4"/>
  <c r="H94" i="4" s="1"/>
  <c r="E93" i="4"/>
  <c r="H93" i="4" s="1"/>
  <c r="E92" i="4"/>
  <c r="H92" i="4" s="1"/>
  <c r="F86" i="4"/>
  <c r="G85" i="4"/>
  <c r="F85" i="4"/>
  <c r="D85" i="4"/>
  <c r="C85" i="4"/>
  <c r="E84" i="4"/>
  <c r="H84" i="4" s="1"/>
  <c r="G83" i="4"/>
  <c r="G86" i="4" s="1"/>
  <c r="F83" i="4"/>
  <c r="D83" i="4"/>
  <c r="D86" i="4" s="1"/>
  <c r="C83" i="4"/>
  <c r="E82" i="4"/>
  <c r="H82" i="4" s="1"/>
  <c r="E81" i="4"/>
  <c r="F80" i="4"/>
  <c r="G79" i="4"/>
  <c r="F79" i="4"/>
  <c r="D79" i="4"/>
  <c r="C79" i="4"/>
  <c r="E78" i="4"/>
  <c r="H78" i="4" s="1"/>
  <c r="E77" i="4"/>
  <c r="H77" i="4" s="1"/>
  <c r="E76" i="4"/>
  <c r="H76" i="4" s="1"/>
  <c r="G75" i="4"/>
  <c r="F75" i="4"/>
  <c r="D75" i="4"/>
  <c r="D80" i="4" s="1"/>
  <c r="C75" i="4"/>
  <c r="E74" i="4"/>
  <c r="H74" i="4" s="1"/>
  <c r="G72" i="4"/>
  <c r="F72" i="4"/>
  <c r="E72" i="4"/>
  <c r="D72" i="4"/>
  <c r="C72" i="4"/>
  <c r="E71" i="4"/>
  <c r="H71" i="4" s="1"/>
  <c r="E70" i="4"/>
  <c r="H70" i="4" s="1"/>
  <c r="G69" i="4"/>
  <c r="G73" i="4" s="1"/>
  <c r="F69" i="4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H55" i="4"/>
  <c r="E55" i="4"/>
  <c r="E54" i="4"/>
  <c r="H54" i="4" s="1"/>
  <c r="E53" i="4"/>
  <c r="E65" i="4" s="1"/>
  <c r="H65" i="4" s="1"/>
  <c r="G52" i="4"/>
  <c r="F52" i="4"/>
  <c r="D52" i="4"/>
  <c r="C52" i="4"/>
  <c r="E51" i="4"/>
  <c r="H51" i="4" s="1"/>
  <c r="E50" i="4"/>
  <c r="H50" i="4" s="1"/>
  <c r="E49" i="4"/>
  <c r="H49" i="4" s="1"/>
  <c r="E48" i="4"/>
  <c r="H48" i="4" s="1"/>
  <c r="G43" i="4"/>
  <c r="F43" i="4"/>
  <c r="D43" i="4"/>
  <c r="C43" i="4"/>
  <c r="C73" i="4" s="1"/>
  <c r="E42" i="4"/>
  <c r="H42" i="4" s="1"/>
  <c r="E41" i="4"/>
  <c r="H41" i="4" s="1"/>
  <c r="E40" i="4"/>
  <c r="H40" i="4" s="1"/>
  <c r="E39" i="4"/>
  <c r="H39" i="4" s="1"/>
  <c r="E38" i="4"/>
  <c r="H38" i="4" s="1"/>
  <c r="H37" i="4"/>
  <c r="E37" i="4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H29" i="4"/>
  <c r="E29" i="4"/>
  <c r="E28" i="4"/>
  <c r="H28" i="4" s="1"/>
  <c r="E27" i="4"/>
  <c r="H27" i="4" s="1"/>
  <c r="E26" i="4"/>
  <c r="H26" i="4" s="1"/>
  <c r="E25" i="4"/>
  <c r="G24" i="4"/>
  <c r="F24" i="4"/>
  <c r="D24" i="4"/>
  <c r="C24" i="4"/>
  <c r="E23" i="4"/>
  <c r="H23" i="4" s="1"/>
  <c r="E22" i="4"/>
  <c r="H22" i="4" s="1"/>
  <c r="H21" i="4"/>
  <c r="E21" i="4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H13" i="4"/>
  <c r="E13" i="4"/>
  <c r="E12" i="4"/>
  <c r="H12" i="4" s="1"/>
  <c r="E11" i="4"/>
  <c r="E24" i="4" s="1"/>
  <c r="E10" i="4"/>
  <c r="H10" i="4" s="1"/>
  <c r="E103" i="6" l="1"/>
  <c r="H103" i="6" s="1"/>
  <c r="H101" i="5"/>
  <c r="E102" i="5"/>
  <c r="H102" i="5" s="1"/>
  <c r="E80" i="5"/>
  <c r="H80" i="5" s="1"/>
  <c r="H79" i="5"/>
  <c r="H72" i="5"/>
  <c r="E73" i="5"/>
  <c r="C103" i="4"/>
  <c r="H11" i="4"/>
  <c r="E43" i="4"/>
  <c r="E52" i="4"/>
  <c r="H52" i="4" s="1"/>
  <c r="H53" i="4"/>
  <c r="E83" i="4"/>
  <c r="E86" i="4" s="1"/>
  <c r="H86" i="4" s="1"/>
  <c r="H81" i="4"/>
  <c r="H83" i="4" s="1"/>
  <c r="H101" i="4"/>
  <c r="D103" i="4"/>
  <c r="H25" i="4"/>
  <c r="H43" i="4" s="1"/>
  <c r="H72" i="4"/>
  <c r="H24" i="4"/>
  <c r="D73" i="4"/>
  <c r="F73" i="4"/>
  <c r="F103" i="4" s="1"/>
  <c r="G80" i="4"/>
  <c r="G103" i="4" s="1"/>
  <c r="C80" i="4"/>
  <c r="C86" i="4"/>
  <c r="E99" i="4"/>
  <c r="H99" i="4" s="1"/>
  <c r="E69" i="4"/>
  <c r="H69" i="4" s="1"/>
  <c r="E75" i="4"/>
  <c r="H75" i="4" s="1"/>
  <c r="E79" i="4"/>
  <c r="E85" i="4"/>
  <c r="H85" i="4" s="1"/>
  <c r="F102" i="3"/>
  <c r="G101" i="3"/>
  <c r="F101" i="3"/>
  <c r="D101" i="3"/>
  <c r="D102" i="3" s="1"/>
  <c r="D103" i="3" s="1"/>
  <c r="C101" i="3"/>
  <c r="E100" i="3"/>
  <c r="H100" i="3" s="1"/>
  <c r="G99" i="3"/>
  <c r="F99" i="3"/>
  <c r="D99" i="3"/>
  <c r="C99" i="3"/>
  <c r="E98" i="3"/>
  <c r="H98" i="3" s="1"/>
  <c r="E97" i="3"/>
  <c r="H97" i="3" s="1"/>
  <c r="E96" i="3"/>
  <c r="H96" i="3" s="1"/>
  <c r="E95" i="3"/>
  <c r="H95" i="3" s="1"/>
  <c r="E94" i="3"/>
  <c r="H94" i="3" s="1"/>
  <c r="E93" i="3"/>
  <c r="H93" i="3" s="1"/>
  <c r="E92" i="3"/>
  <c r="H92" i="3" s="1"/>
  <c r="G86" i="3"/>
  <c r="D86" i="3"/>
  <c r="C86" i="3"/>
  <c r="G85" i="3"/>
  <c r="F85" i="3"/>
  <c r="E85" i="3"/>
  <c r="H85" i="3" s="1"/>
  <c r="D85" i="3"/>
  <c r="C85" i="3"/>
  <c r="E84" i="3"/>
  <c r="H84" i="3" s="1"/>
  <c r="G83" i="3"/>
  <c r="F83" i="3"/>
  <c r="F86" i="3" s="1"/>
  <c r="E83" i="3"/>
  <c r="E86" i="3" s="1"/>
  <c r="H86" i="3" s="1"/>
  <c r="D83" i="3"/>
  <c r="C83" i="3"/>
  <c r="E82" i="3"/>
  <c r="H82" i="3" s="1"/>
  <c r="E81" i="3"/>
  <c r="H81" i="3" s="1"/>
  <c r="H83" i="3" s="1"/>
  <c r="G80" i="3"/>
  <c r="D80" i="3"/>
  <c r="C80" i="3"/>
  <c r="G79" i="3"/>
  <c r="F79" i="3"/>
  <c r="F80" i="3" s="1"/>
  <c r="D79" i="3"/>
  <c r="C79" i="3"/>
  <c r="E78" i="3"/>
  <c r="H78" i="3" s="1"/>
  <c r="E77" i="3"/>
  <c r="H77" i="3" s="1"/>
  <c r="E76" i="3"/>
  <c r="H76" i="3" s="1"/>
  <c r="G75" i="3"/>
  <c r="F75" i="3"/>
  <c r="E75" i="3"/>
  <c r="H75" i="3" s="1"/>
  <c r="D75" i="3"/>
  <c r="C75" i="3"/>
  <c r="E74" i="3"/>
  <c r="H74" i="3" s="1"/>
  <c r="G72" i="3"/>
  <c r="G73" i="3" s="1"/>
  <c r="F72" i="3"/>
  <c r="D72" i="3"/>
  <c r="D73" i="3" s="1"/>
  <c r="C72" i="3"/>
  <c r="C73" i="3" s="1"/>
  <c r="E71" i="3"/>
  <c r="H71" i="3" s="1"/>
  <c r="E70" i="3"/>
  <c r="G69" i="3"/>
  <c r="F69" i="3"/>
  <c r="F73" i="3" s="1"/>
  <c r="D69" i="3"/>
  <c r="C69" i="3"/>
  <c r="E68" i="3"/>
  <c r="H68" i="3" s="1"/>
  <c r="E67" i="3"/>
  <c r="H67" i="3" s="1"/>
  <c r="E66" i="3"/>
  <c r="H66" i="3" s="1"/>
  <c r="G65" i="3"/>
  <c r="F65" i="3"/>
  <c r="D65" i="3"/>
  <c r="C65" i="3"/>
  <c r="E64" i="3"/>
  <c r="H64" i="3" s="1"/>
  <c r="E63" i="3"/>
  <c r="H63" i="3" s="1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H54" i="3" s="1"/>
  <c r="E53" i="3"/>
  <c r="H53" i="3" s="1"/>
  <c r="G52" i="3"/>
  <c r="F52" i="3"/>
  <c r="D52" i="3"/>
  <c r="C52" i="3"/>
  <c r="E51" i="3"/>
  <c r="H51" i="3" s="1"/>
  <c r="E50" i="3"/>
  <c r="H50" i="3" s="1"/>
  <c r="E49" i="3"/>
  <c r="H49" i="3" s="1"/>
  <c r="E48" i="3"/>
  <c r="G43" i="3"/>
  <c r="F43" i="3"/>
  <c r="E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H43" i="3" s="1"/>
  <c r="G24" i="3"/>
  <c r="F24" i="3"/>
  <c r="D24" i="3"/>
  <c r="C24" i="3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73" i="5" l="1"/>
  <c r="E103" i="5"/>
  <c r="H103" i="5" s="1"/>
  <c r="E73" i="4"/>
  <c r="E102" i="4"/>
  <c r="H102" i="4" s="1"/>
  <c r="H79" i="4"/>
  <c r="E80" i="4"/>
  <c r="H80" i="4" s="1"/>
  <c r="H70" i="3"/>
  <c r="E72" i="3"/>
  <c r="E65" i="3"/>
  <c r="H65" i="3" s="1"/>
  <c r="E69" i="3"/>
  <c r="H69" i="3" s="1"/>
  <c r="H10" i="3"/>
  <c r="H24" i="3" s="1"/>
  <c r="E24" i="3"/>
  <c r="F103" i="3"/>
  <c r="E79" i="3"/>
  <c r="E52" i="3"/>
  <c r="H52" i="3" s="1"/>
  <c r="H48" i="3"/>
  <c r="C102" i="3"/>
  <c r="C103" i="3" s="1"/>
  <c r="G102" i="3"/>
  <c r="G103" i="3" s="1"/>
  <c r="E99" i="3"/>
  <c r="H99" i="3" s="1"/>
  <c r="E101" i="3"/>
  <c r="F102" i="2"/>
  <c r="G101" i="2"/>
  <c r="G102" i="2" s="1"/>
  <c r="F101" i="2"/>
  <c r="D101" i="2"/>
  <c r="D102" i="2" s="1"/>
  <c r="C101" i="2"/>
  <c r="E100" i="2"/>
  <c r="H100" i="2" s="1"/>
  <c r="G99" i="2"/>
  <c r="F99" i="2"/>
  <c r="D99" i="2"/>
  <c r="C99" i="2"/>
  <c r="C102" i="2" s="1"/>
  <c r="E98" i="2"/>
  <c r="H98" i="2" s="1"/>
  <c r="E97" i="2"/>
  <c r="H97" i="2" s="1"/>
  <c r="E96" i="2"/>
  <c r="H96" i="2" s="1"/>
  <c r="E95" i="2"/>
  <c r="H95" i="2" s="1"/>
  <c r="E94" i="2"/>
  <c r="H94" i="2" s="1"/>
  <c r="E93" i="2"/>
  <c r="H93" i="2" s="1"/>
  <c r="E92" i="2"/>
  <c r="H92" i="2" s="1"/>
  <c r="G86" i="2"/>
  <c r="D86" i="2"/>
  <c r="C86" i="2"/>
  <c r="G85" i="2"/>
  <c r="F85" i="2"/>
  <c r="D85" i="2"/>
  <c r="C85" i="2"/>
  <c r="E84" i="2"/>
  <c r="H84" i="2" s="1"/>
  <c r="G83" i="2"/>
  <c r="F83" i="2"/>
  <c r="F86" i="2" s="1"/>
  <c r="D83" i="2"/>
  <c r="C83" i="2"/>
  <c r="E82" i="2"/>
  <c r="H82" i="2" s="1"/>
  <c r="E81" i="2"/>
  <c r="H81" i="2" s="1"/>
  <c r="H83" i="2" s="1"/>
  <c r="G80" i="2"/>
  <c r="D80" i="2"/>
  <c r="C80" i="2"/>
  <c r="G79" i="2"/>
  <c r="F79" i="2"/>
  <c r="F80" i="2" s="1"/>
  <c r="D79" i="2"/>
  <c r="C79" i="2"/>
  <c r="E78" i="2"/>
  <c r="H78" i="2" s="1"/>
  <c r="E77" i="2"/>
  <c r="H77" i="2" s="1"/>
  <c r="E76" i="2"/>
  <c r="H76" i="2" s="1"/>
  <c r="G75" i="2"/>
  <c r="F75" i="2"/>
  <c r="D75" i="2"/>
  <c r="C75" i="2"/>
  <c r="E74" i="2"/>
  <c r="H74" i="2" s="1"/>
  <c r="G72" i="2"/>
  <c r="G73" i="2" s="1"/>
  <c r="F72" i="2"/>
  <c r="D72" i="2"/>
  <c r="D73" i="2" s="1"/>
  <c r="C72" i="2"/>
  <c r="C73" i="2" s="1"/>
  <c r="E71" i="2"/>
  <c r="H71" i="2" s="1"/>
  <c r="E70" i="2"/>
  <c r="H70" i="2" s="1"/>
  <c r="G69" i="2"/>
  <c r="F69" i="2"/>
  <c r="F73" i="2" s="1"/>
  <c r="D69" i="2"/>
  <c r="C69" i="2"/>
  <c r="E68" i="2"/>
  <c r="H68" i="2" s="1"/>
  <c r="E67" i="2"/>
  <c r="H67" i="2" s="1"/>
  <c r="E66" i="2"/>
  <c r="H66" i="2" s="1"/>
  <c r="G65" i="2"/>
  <c r="F65" i="2"/>
  <c r="D65" i="2"/>
  <c r="C65" i="2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G52" i="2"/>
  <c r="F52" i="2"/>
  <c r="D52" i="2"/>
  <c r="C52" i="2"/>
  <c r="E51" i="2"/>
  <c r="H51" i="2" s="1"/>
  <c r="E50" i="2"/>
  <c r="H50" i="2" s="1"/>
  <c r="E49" i="2"/>
  <c r="H49" i="2" s="1"/>
  <c r="E48" i="2"/>
  <c r="H48" i="2" s="1"/>
  <c r="G43" i="2"/>
  <c r="F43" i="2"/>
  <c r="D43" i="2"/>
  <c r="C43" i="2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H43" i="2" s="1"/>
  <c r="G24" i="2"/>
  <c r="F24" i="2"/>
  <c r="D24" i="2"/>
  <c r="C24" i="2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H73" i="4" l="1"/>
  <c r="E103" i="4"/>
  <c r="H103" i="4" s="1"/>
  <c r="H101" i="3"/>
  <c r="E102" i="3"/>
  <c r="H102" i="3" s="1"/>
  <c r="H72" i="3"/>
  <c r="E73" i="3"/>
  <c r="H73" i="3" s="1"/>
  <c r="H79" i="3"/>
  <c r="E80" i="3"/>
  <c r="H80" i="3" s="1"/>
  <c r="D103" i="2"/>
  <c r="H24" i="2"/>
  <c r="F103" i="2"/>
  <c r="G103" i="2"/>
  <c r="C103" i="2"/>
  <c r="E24" i="2"/>
  <c r="E52" i="2"/>
  <c r="H52" i="2" s="1"/>
  <c r="E72" i="2"/>
  <c r="E99" i="2"/>
  <c r="H99" i="2" s="1"/>
  <c r="E101" i="2"/>
  <c r="E43" i="2"/>
  <c r="E65" i="2"/>
  <c r="H65" i="2" s="1"/>
  <c r="E79" i="2"/>
  <c r="E85" i="2"/>
  <c r="H85" i="2" s="1"/>
  <c r="E69" i="2"/>
  <c r="H69" i="2" s="1"/>
  <c r="E75" i="2"/>
  <c r="H75" i="2" s="1"/>
  <c r="E83" i="2"/>
  <c r="E86" i="2" s="1"/>
  <c r="H86" i="2" s="1"/>
  <c r="G102" i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E103" i="3" l="1"/>
  <c r="H103" i="3" s="1"/>
  <c r="H72" i="2"/>
  <c r="E73" i="2"/>
  <c r="H73" i="2" s="1"/>
  <c r="H101" i="2"/>
  <c r="E102" i="2"/>
  <c r="H102" i="2" s="1"/>
  <c r="H79" i="2"/>
  <c r="E80" i="2"/>
  <c r="H80" i="2" s="1"/>
  <c r="E86" i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3" i="2" l="1"/>
  <c r="H103" i="2" s="1"/>
  <c r="E102" i="1"/>
  <c r="H102" i="1" s="1"/>
  <c r="E103" i="1"/>
  <c r="H103" i="1" s="1"/>
</calcChain>
</file>

<file path=xl/sharedStrings.xml><?xml version="1.0" encoding="utf-8"?>
<sst xmlns="http://schemas.openxmlformats.org/spreadsheetml/2006/main" count="1140" uniqueCount="91">
  <si>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</si>
  <si>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</si>
  <si>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</si>
  <si>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</si>
  <si>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</si>
  <si>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</si>
  <si>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</si>
  <si>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</si>
  <si>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</si>
  <si>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</si>
  <si>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</si>
  <si>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</si>
  <si>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</si>
  <si>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</si>
  <si>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</si>
  <si>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</si>
  <si>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</si>
  <si>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</si>
  <si>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</si>
  <si>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</si>
  <si>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</si>
  <si>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</si>
  <si>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</si>
  <si>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</si>
  <si>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</si>
  <si>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</si>
  <si>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</si>
  <si>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</si>
  <si>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</si>
  <si>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</si>
  <si>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</si>
  <si>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</si>
  <si>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</si>
  <si>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</si>
  <si>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</si>
  <si>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</si>
  <si>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</si>
  <si>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</si>
  <si>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</si>
  <si>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</si>
  <si>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</si>
  <si>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</si>
  <si>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</si>
  <si>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</si>
  <si>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</si>
  <si>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</si>
  <si>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</si>
  <si>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</si>
  <si>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</si>
  <si>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</si>
  <si>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</si>
  <si>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</si>
  <si>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</si>
  <si>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</si>
  <si>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</si>
  <si>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</si>
  <si>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</si>
  <si>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</si>
  <si>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</si>
  <si>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</si>
  <si>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</si>
  <si>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</si>
  <si>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</si>
  <si>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</si>
  <si>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</si>
  <si>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</si>
  <si>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</si>
  <si>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</si>
  <si>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</si>
  <si>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</si>
  <si>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</si>
  <si>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</si>
  <si>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</si>
  <si>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</si>
  <si>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</si>
  <si>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</si>
  <si>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</si>
  <si>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</si>
  <si>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</si>
  <si>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</si>
  <si>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</si>
  <si>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</si>
  <si>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2021</t>
  </si>
  <si>
    <t>AL 31 DE MARZO DE 2021</t>
  </si>
  <si>
    <t>AL 30 DE ABRIL DE 2021</t>
  </si>
  <si>
    <t>AL 31 DE MAYO DE 2021</t>
  </si>
  <si>
    <t>AL 30 DE JUNIO DE 2021</t>
  </si>
  <si>
    <t>AL 31 DE JULIO DE 2021</t>
  </si>
  <si>
    <t>AL 31 DE AGOSTO DE 2021</t>
  </si>
  <si>
    <t>AL 30 DE SEPTIEMBRE DE 2021</t>
  </si>
  <si>
    <t>AL 31 DE OCTUBRE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</si>
</sst>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Lucida Bright"/>
      <family val="1"/>
    </font>
    <font>
      <b/>
      <sz val="8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B6DE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3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0" fontId="8" fillId="0" borderId="0" xfId="0" applyFont="1" applyAlignment="1">
      <alignment horizontal="center"/>
    </xf>
    <xf numFmtId="44" fontId="12" fillId="4" borderId="23" xfId="2" applyFont="1" applyFill="1" applyBorder="1"/>
    <xf numFmtId="44" fontId="12" fillId="2" borderId="15" xfId="2" applyFont="1" applyFill="1" applyBorder="1"/>
    <xf numFmtId="0" fontId="8" fillId="0" borderId="0" xfId="0" applyFont="1" applyAlignment="1">
      <alignment horizontal="center"/>
    </xf>
    <xf numFmtId="0" fontId="3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/>
    </xf>
    <xf numFmtId="49" fontId="16" fillId="0" borderId="1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/>
    <xf numFmtId="44" fontId="14" fillId="0" borderId="6" xfId="2" applyFont="1" applyBorder="1"/>
    <xf numFmtId="44" fontId="14" fillId="0" borderId="7" xfId="2" applyFont="1" applyBorder="1"/>
    <xf numFmtId="0" fontId="17" fillId="0" borderId="8" xfId="0" applyFont="1" applyBorder="1"/>
    <xf numFmtId="0" fontId="17" fillId="0" borderId="9" xfId="0" applyFont="1" applyBorder="1"/>
    <xf numFmtId="44" fontId="14" fillId="0" borderId="9" xfId="2" applyFont="1" applyBorder="1"/>
    <xf numFmtId="44" fontId="14" fillId="0" borderId="9" xfId="2" applyFont="1" applyFill="1" applyBorder="1"/>
    <xf numFmtId="49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/>
    <xf numFmtId="164" fontId="10" fillId="0" borderId="9" xfId="2" applyNumberFormat="1" applyFont="1" applyFill="1" applyBorder="1" applyAlignment="1">
      <alignment horizontal="center"/>
    </xf>
    <xf numFmtId="44" fontId="10" fillId="0" borderId="9" xfId="2" applyFont="1" applyFill="1" applyBorder="1"/>
    <xf numFmtId="44" fontId="10" fillId="2" borderId="9" xfId="2" applyFont="1" applyFill="1" applyBorder="1"/>
    <xf numFmtId="44" fontId="10" fillId="3" borderId="9" xfId="2" applyFont="1" applyFill="1" applyBorder="1"/>
    <xf numFmtId="44" fontId="10" fillId="4" borderId="9" xfId="2" applyFont="1" applyFill="1" applyBorder="1"/>
    <xf numFmtId="165" fontId="10" fillId="5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17" fillId="0" borderId="11" xfId="0" applyFont="1" applyBorder="1"/>
    <xf numFmtId="0" fontId="17" fillId="0" borderId="12" xfId="0" applyFont="1" applyBorder="1"/>
    <xf numFmtId="44" fontId="14" fillId="0" borderId="12" xfId="2" applyFont="1" applyBorder="1"/>
    <xf numFmtId="0" fontId="17" fillId="0" borderId="1" xfId="0" applyFont="1" applyFill="1" applyBorder="1"/>
    <xf numFmtId="0" fontId="16" fillId="0" borderId="2" xfId="0" applyFont="1" applyFill="1" applyBorder="1"/>
    <xf numFmtId="44" fontId="10" fillId="0" borderId="2" xfId="2" applyFont="1" applyFill="1" applyBorder="1"/>
    <xf numFmtId="44" fontId="10" fillId="0" borderId="4" xfId="2" applyFont="1" applyBorder="1"/>
    <xf numFmtId="0" fontId="17" fillId="0" borderId="0" xfId="0" applyFont="1" applyFill="1" applyBorder="1"/>
    <xf numFmtId="0" fontId="16" fillId="0" borderId="0" xfId="0" applyFont="1" applyFill="1" applyBorder="1"/>
    <xf numFmtId="44" fontId="10" fillId="0" borderId="0" xfId="2" applyFont="1" applyFill="1" applyBorder="1"/>
    <xf numFmtId="44" fontId="10" fillId="0" borderId="0" xfId="2" applyFont="1" applyBorder="1"/>
    <xf numFmtId="44" fontId="16" fillId="0" borderId="2" xfId="2" applyFont="1" applyFill="1" applyBorder="1" applyAlignment="1">
      <alignment horizontal="center"/>
    </xf>
    <xf numFmtId="44" fontId="16" fillId="2" borderId="1" xfId="2" applyFont="1" applyFill="1" applyBorder="1" applyAlignment="1">
      <alignment horizontal="center"/>
    </xf>
    <xf numFmtId="44" fontId="16" fillId="3" borderId="2" xfId="2" applyFont="1" applyFill="1" applyBorder="1" applyAlignment="1">
      <alignment horizontal="center"/>
    </xf>
    <xf numFmtId="44" fontId="16" fillId="4" borderId="3" xfId="2" applyFont="1" applyFill="1" applyBorder="1" applyAlignment="1">
      <alignment horizontal="center"/>
    </xf>
    <xf numFmtId="44" fontId="16" fillId="2" borderId="4" xfId="2" applyFont="1" applyFill="1" applyBorder="1" applyAlignment="1">
      <alignment horizontal="center"/>
    </xf>
    <xf numFmtId="0" fontId="17" fillId="0" borderId="13" xfId="0" applyFont="1" applyBorder="1"/>
    <xf numFmtId="0" fontId="17" fillId="0" borderId="14" xfId="0" applyFont="1" applyBorder="1"/>
    <xf numFmtId="44" fontId="14" fillId="0" borderId="14" xfId="2" applyFont="1" applyBorder="1"/>
    <xf numFmtId="0" fontId="17" fillId="0" borderId="8" xfId="0" applyFont="1" applyFill="1" applyBorder="1"/>
    <xf numFmtId="44" fontId="10" fillId="0" borderId="7" xfId="2" applyFont="1" applyBorder="1"/>
    <xf numFmtId="0" fontId="17" fillId="0" borderId="11" xfId="0" applyFont="1" applyFill="1" applyBorder="1"/>
    <xf numFmtId="0" fontId="16" fillId="0" borderId="12" xfId="0" applyFont="1" applyFill="1" applyBorder="1"/>
    <xf numFmtId="44" fontId="10" fillId="0" borderId="12" xfId="2" applyFont="1" applyFill="1" applyBorder="1"/>
    <xf numFmtId="44" fontId="10" fillId="0" borderId="15" xfId="2" applyFont="1" applyBorder="1"/>
    <xf numFmtId="0" fontId="16" fillId="0" borderId="1" xfId="0" applyFont="1" applyFill="1" applyBorder="1"/>
    <xf numFmtId="44" fontId="10" fillId="2" borderId="2" xfId="2" applyFont="1" applyFill="1" applyBorder="1"/>
    <xf numFmtId="44" fontId="10" fillId="3" borderId="2" xfId="2" applyFont="1" applyFill="1" applyBorder="1"/>
    <xf numFmtId="44" fontId="10" fillId="4" borderId="2" xfId="2" applyFont="1" applyFill="1" applyBorder="1"/>
    <xf numFmtId="44" fontId="10" fillId="2" borderId="4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16" fillId="0" borderId="8" xfId="0" applyFont="1" applyFill="1" applyBorder="1"/>
    <xf numFmtId="44" fontId="10" fillId="2" borderId="7" xfId="2" applyFont="1" applyFill="1" applyBorder="1"/>
    <xf numFmtId="44" fontId="14" fillId="6" borderId="7" xfId="2" applyFont="1" applyFill="1" applyBorder="1"/>
    <xf numFmtId="166" fontId="0" fillId="0" borderId="0" xfId="0" applyNumberFormat="1" applyFill="1"/>
    <xf numFmtId="0" fontId="0" fillId="0" borderId="0" xfId="0" applyFill="1"/>
    <xf numFmtId="44" fontId="10" fillId="6" borderId="7" xfId="2" applyFont="1" applyFill="1" applyBorder="1"/>
    <xf numFmtId="44" fontId="10" fillId="6" borderId="15" xfId="2" applyFont="1" applyFill="1" applyBorder="1"/>
    <xf numFmtId="44" fontId="16" fillId="5" borderId="4" xfId="2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4" xfId="0" applyFont="1" applyFill="1" applyBorder="1"/>
    <xf numFmtId="44" fontId="14" fillId="0" borderId="14" xfId="2" applyFont="1" applyFill="1" applyBorder="1"/>
    <xf numFmtId="0" fontId="17" fillId="0" borderId="9" xfId="0" applyFont="1" applyFill="1" applyBorder="1"/>
    <xf numFmtId="44" fontId="14" fillId="0" borderId="12" xfId="2" applyFont="1" applyFill="1" applyBorder="1"/>
    <xf numFmtId="44" fontId="10" fillId="2" borderId="12" xfId="2" applyFont="1" applyFill="1" applyBorder="1"/>
    <xf numFmtId="44" fontId="10" fillId="3" borderId="12" xfId="2" applyFont="1" applyFill="1" applyBorder="1"/>
    <xf numFmtId="44" fontId="10" fillId="4" borderId="12" xfId="2" applyFont="1" applyFill="1" applyBorder="1"/>
    <xf numFmtId="164" fontId="10" fillId="0" borderId="2" xfId="2" applyNumberFormat="1" applyFont="1" applyFill="1" applyBorder="1" applyProtection="1"/>
    <xf numFmtId="43" fontId="1" fillId="0" borderId="0" xfId="1"/>
    <xf numFmtId="0" fontId="16" fillId="0" borderId="0" xfId="0" applyFont="1" applyFill="1" applyBorder="1" applyAlignment="1">
      <alignment horizontal="center"/>
    </xf>
    <xf numFmtId="44" fontId="14" fillId="0" borderId="24" xfId="2" applyFont="1" applyBorder="1"/>
    <xf numFmtId="44" fontId="10" fillId="0" borderId="25" xfId="2" applyFont="1" applyFill="1" applyBorder="1"/>
    <xf numFmtId="0" fontId="16" fillId="0" borderId="11" xfId="0" applyFont="1" applyFill="1" applyBorder="1"/>
    <xf numFmtId="44" fontId="10" fillId="2" borderId="26" xfId="2" applyFont="1" applyFill="1" applyBorder="1"/>
    <xf numFmtId="0" fontId="16" fillId="7" borderId="2" xfId="0" applyFont="1" applyFill="1" applyBorder="1" applyAlignment="1">
      <alignment horizontal="center"/>
    </xf>
    <xf numFmtId="44" fontId="10" fillId="7" borderId="9" xfId="2" applyFont="1" applyFill="1" applyBorder="1"/>
    <xf numFmtId="44" fontId="16" fillId="7" borderId="1" xfId="2" applyFont="1" applyFill="1" applyBorder="1" applyAlignment="1">
      <alignment horizontal="center"/>
    </xf>
    <xf numFmtId="44" fontId="10" fillId="7" borderId="2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276224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0959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266700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600074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C103" sqref="C103"/>
    </sheetView>
  </sheetViews>
  <sheetFormatPr baseColWidth="10" defaultColWidth="11.44140625" defaultRowHeight="13.8" x14ac:dyDescent="0.3"/>
  <cols>
    <col min="1" max="1" width="7.44140625" style="3" customWidth="1"/>
    <col min="2" max="2" width="36.44140625" style="3" customWidth="1"/>
    <col min="3" max="3" width="15.6640625" style="3" customWidth="1"/>
    <col min="4" max="4" width="15.5546875" style="3" customWidth="1"/>
    <col min="5" max="5" width="16" style="3" customWidth="1"/>
    <col min="6" max="6" width="16.5546875" style="3" customWidth="1"/>
    <col min="7" max="7" width="16.44140625" style="3" customWidth="1"/>
    <col min="8" max="8" width="16" style="3" customWidth="1"/>
    <col min="9" max="9" width="12.88671875" style="3" bestFit="1" customWidth="1"/>
    <col min="10" max="10" width="12.33203125" style="3" bestFit="1" customWidth="1"/>
    <col min="11" max="11" width="13.33203125" style="3" bestFit="1" customWidth="1"/>
    <col min="12" max="16384" width="11.44140625" style="3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2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"/>
      <c r="B4" s="201" t="s">
        <v>2</v>
      </c>
      <c r="C4" s="201"/>
      <c r="D4" s="201"/>
      <c r="E4" s="201"/>
      <c r="F4" s="201"/>
      <c r="G4" s="201"/>
      <c r="H4" s="201"/>
      <c r="I4" s="1"/>
    </row>
    <row r="5" spans="1:9" ht="12.75" customHeight="1" x14ac:dyDescent="0.3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6"/>
      <c r="B7" s="202" t="s">
        <v>4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199"/>
      <c r="B8" s="199"/>
      <c r="C8" s="199"/>
      <c r="D8" s="199"/>
      <c r="E8" s="199"/>
      <c r="F8" s="199"/>
      <c r="G8" s="199"/>
      <c r="H8" s="199"/>
      <c r="I8" s="1"/>
    </row>
    <row r="9" spans="1:9" s="14" customFormat="1" ht="17.25" customHeight="1" thickBot="1" x14ac:dyDescent="0.3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3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3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3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3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3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3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3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3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3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3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3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3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3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3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3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3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3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3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3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3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3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3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3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3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3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3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3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3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3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3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3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3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3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3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3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3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3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3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3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3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3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3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3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3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3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3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3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3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3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3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3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3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3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3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3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3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3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3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3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3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3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3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3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3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3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3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3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3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3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3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3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3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3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3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3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3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3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3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3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3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3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3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5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5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5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5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5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3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3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3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3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3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3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8">
        <f t="shared" si="13"/>
        <v>36555</v>
      </c>
      <c r="I102" s="65"/>
    </row>
    <row r="103" spans="1:11" ht="12.75" customHeight="1" thickBot="1" x14ac:dyDescent="0.3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7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3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3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3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3">
      <c r="C107" s="102"/>
      <c r="D107" s="102"/>
      <c r="E107" s="102"/>
      <c r="F107" s="102"/>
      <c r="H107" s="103"/>
      <c r="I107" s="63"/>
    </row>
    <row r="108" spans="1:11" ht="12.75" customHeight="1" x14ac:dyDescent="0.3">
      <c r="C108" s="102"/>
      <c r="D108" s="102"/>
      <c r="E108" s="102"/>
      <c r="F108" s="102"/>
      <c r="H108" s="63"/>
      <c r="I108" s="63"/>
    </row>
    <row r="109" spans="1:11" ht="12.75" customHeight="1" x14ac:dyDescent="0.3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3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3">
      <c r="C111" s="102"/>
      <c r="D111" s="102"/>
      <c r="E111" s="102"/>
      <c r="F111" s="102"/>
      <c r="G111" s="102"/>
      <c r="J111" s="63"/>
    </row>
    <row r="112" spans="1:11" ht="12.75" customHeight="1" x14ac:dyDescent="0.3">
      <c r="C112" s="102"/>
      <c r="D112" s="102"/>
      <c r="E112" s="102"/>
      <c r="F112" s="102"/>
      <c r="G112" s="102"/>
    </row>
    <row r="113" spans="3:8" ht="12.75" customHeight="1" x14ac:dyDescent="0.3">
      <c r="C113" s="104"/>
      <c r="D113" s="104"/>
      <c r="E113" s="104"/>
      <c r="F113" s="104"/>
      <c r="G113" s="104"/>
      <c r="H113" s="104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58" workbookViewId="0">
      <selection activeCell="L85" sqref="L8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106"/>
      <c r="B7" s="202" t="s">
        <v>82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-54072</v>
      </c>
      <c r="E10" s="122">
        <f t="shared" ref="E10:E42" si="0">C10+D10</f>
        <v>4757308</v>
      </c>
      <c r="F10" s="122">
        <v>772838.11</v>
      </c>
      <c r="G10" s="122">
        <v>20046.57</v>
      </c>
      <c r="H10" s="123">
        <f>((E10-F10)-G10)</f>
        <v>3964423.3200000003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-2281.3000000000002</v>
      </c>
      <c r="E11" s="122">
        <f t="shared" si="0"/>
        <v>175663.7</v>
      </c>
      <c r="F11" s="122">
        <v>0</v>
      </c>
      <c r="G11" s="122">
        <v>0</v>
      </c>
      <c r="H11" s="123">
        <f t="shared" ref="H11:H42" si="1">((E11-F11)-G11)</f>
        <v>175663.7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-6500</v>
      </c>
      <c r="E12" s="122">
        <f t="shared" si="0"/>
        <v>497250</v>
      </c>
      <c r="F12" s="122">
        <v>0</v>
      </c>
      <c r="G12" s="122">
        <v>0</v>
      </c>
      <c r="H12" s="123">
        <f t="shared" si="1"/>
        <v>497250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54435.43</v>
      </c>
      <c r="E13" s="122">
        <f t="shared" si="0"/>
        <v>1651500.43</v>
      </c>
      <c r="F13" s="122">
        <v>258155.83</v>
      </c>
      <c r="G13" s="122">
        <v>15697.1</v>
      </c>
      <c r="H13" s="123">
        <f t="shared" si="1"/>
        <v>1377647.4999999998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2281.3000000000002</v>
      </c>
      <c r="E14" s="122">
        <f t="shared" si="0"/>
        <v>51111.3</v>
      </c>
      <c r="F14" s="122">
        <v>0</v>
      </c>
      <c r="G14" s="122">
        <v>0</v>
      </c>
      <c r="H14" s="123">
        <f t="shared" si="1"/>
        <v>51111.3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6500</v>
      </c>
      <c r="E15" s="122">
        <f t="shared" si="0"/>
        <v>145600</v>
      </c>
      <c r="F15" s="122">
        <v>0</v>
      </c>
      <c r="G15" s="122">
        <v>0</v>
      </c>
      <c r="H15" s="123">
        <f t="shared" si="1"/>
        <v>145600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-3875.4</v>
      </c>
      <c r="E16" s="122">
        <f t="shared" si="0"/>
        <v>315469.59999999998</v>
      </c>
      <c r="F16" s="122">
        <v>45482.28</v>
      </c>
      <c r="G16" s="122">
        <v>7095.98</v>
      </c>
      <c r="H16" s="123">
        <f t="shared" si="1"/>
        <v>262891.33999999997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3407.4</v>
      </c>
      <c r="E17" s="122">
        <f t="shared" si="0"/>
        <v>92982.399999999994</v>
      </c>
      <c r="F17" s="122">
        <v>14025.05</v>
      </c>
      <c r="G17" s="122">
        <v>1472.01</v>
      </c>
      <c r="H17" s="123">
        <f t="shared" si="1"/>
        <v>77485.34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-4190.6400000000003</v>
      </c>
      <c r="E18" s="122">
        <f t="shared" si="0"/>
        <v>354319.35999999999</v>
      </c>
      <c r="F18" s="122">
        <v>50610.47</v>
      </c>
      <c r="G18" s="122">
        <v>8442.77</v>
      </c>
      <c r="H18" s="123">
        <f t="shared" si="1"/>
        <v>295266.12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4295.21</v>
      </c>
      <c r="E19" s="122">
        <f t="shared" si="0"/>
        <v>128070.21</v>
      </c>
      <c r="F19" s="122">
        <v>18870.400000000001</v>
      </c>
      <c r="G19" s="122">
        <v>2430.0700000000002</v>
      </c>
      <c r="H19" s="123">
        <f t="shared" si="1"/>
        <v>106769.73999999999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7771.52</v>
      </c>
      <c r="G20" s="122">
        <v>0.14000000000000001</v>
      </c>
      <c r="H20" s="123">
        <f t="shared" si="1"/>
        <v>38858.339999999997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2000</v>
      </c>
      <c r="G23" s="122">
        <v>100</v>
      </c>
      <c r="H23" s="123">
        <f t="shared" si="1"/>
        <v>57650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-2.7284841053187847E-12</v>
      </c>
      <c r="E24" s="132">
        <f t="shared" si="2"/>
        <v>8309150</v>
      </c>
      <c r="F24" s="133">
        <f t="shared" si="2"/>
        <v>1203237.6199999999</v>
      </c>
      <c r="G24" s="134">
        <f t="shared" si="2"/>
        <v>55295.679999999993</v>
      </c>
      <c r="H24" s="135">
        <f t="shared" si="2"/>
        <v>7050616.7000000002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15354.1</v>
      </c>
      <c r="G25" s="122">
        <v>0</v>
      </c>
      <c r="H25" s="123">
        <f t="shared" si="1"/>
        <v>18918.22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12.25</v>
      </c>
      <c r="G26" s="122">
        <v>0</v>
      </c>
      <c r="H26" s="123">
        <f t="shared" si="1"/>
        <v>1020.6800000000001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-1600</v>
      </c>
      <c r="E27" s="122">
        <f t="shared" si="0"/>
        <v>22490</v>
      </c>
      <c r="F27" s="122">
        <v>135.6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98.3</v>
      </c>
      <c r="G28" s="122">
        <v>0</v>
      </c>
      <c r="H28" s="123">
        <f t="shared" si="1"/>
        <v>21905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59.99</v>
      </c>
      <c r="G30" s="122">
        <v>0</v>
      </c>
      <c r="H30" s="123">
        <f t="shared" si="1"/>
        <v>21400.879999999997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4</v>
      </c>
      <c r="G35" s="122">
        <v>0</v>
      </c>
      <c r="H35" s="123">
        <f t="shared" si="1"/>
        <v>2502.66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143.56</v>
      </c>
      <c r="E37" s="122">
        <f t="shared" si="0"/>
        <v>4143.5600000000004</v>
      </c>
      <c r="F37" s="122">
        <v>82.48</v>
      </c>
      <c r="G37" s="122">
        <v>0</v>
      </c>
      <c r="H37" s="123">
        <f t="shared" si="1"/>
        <v>4061.0800000000004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16.899999999999999</v>
      </c>
      <c r="G38" s="122">
        <v>0</v>
      </c>
      <c r="H38" s="123">
        <f t="shared" si="1"/>
        <v>3150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165.24</v>
      </c>
      <c r="G40" s="122">
        <v>0</v>
      </c>
      <c r="H40" s="123">
        <f t="shared" si="1"/>
        <v>1340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/>
      <c r="E41" s="122">
        <f t="shared" si="0"/>
        <v>2100</v>
      </c>
      <c r="F41" s="122">
        <v>0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-985.14</v>
      </c>
      <c r="E42" s="122">
        <f t="shared" si="0"/>
        <v>559064.86</v>
      </c>
      <c r="F42" s="122">
        <v>516339.15</v>
      </c>
      <c r="G42" s="122">
        <v>0</v>
      </c>
      <c r="H42" s="123">
        <f t="shared" si="1"/>
        <v>42725.709999999963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-4077.56</v>
      </c>
      <c r="E43" s="143">
        <f t="shared" si="3"/>
        <v>752847.44</v>
      </c>
      <c r="F43" s="143">
        <f t="shared" si="3"/>
        <v>532363.81000000006</v>
      </c>
      <c r="G43" s="143">
        <f t="shared" si="3"/>
        <v>0</v>
      </c>
      <c r="H43" s="144">
        <f t="shared" si="3"/>
        <v>220483.62999999995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-3000</v>
      </c>
      <c r="E48" s="122">
        <f t="shared" ref="E48:E71" si="4">C48+D48</f>
        <v>164480</v>
      </c>
      <c r="F48" s="122">
        <v>20215.68</v>
      </c>
      <c r="G48" s="122">
        <v>0</v>
      </c>
      <c r="H48" s="123">
        <f t="shared" ref="H48:H86" si="5">((E48-F48)-G48)</f>
        <v>144264.32000000001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2840.6</v>
      </c>
      <c r="G49" s="122">
        <v>0</v>
      </c>
      <c r="H49" s="123">
        <f t="shared" si="5"/>
        <v>38759.4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1530</v>
      </c>
      <c r="E50" s="122">
        <f t="shared" si="4"/>
        <v>168123</v>
      </c>
      <c r="F50" s="122">
        <v>24839.73</v>
      </c>
      <c r="G50" s="122">
        <v>0</v>
      </c>
      <c r="H50" s="123">
        <f t="shared" si="5"/>
        <v>143283.26999999999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-1470</v>
      </c>
      <c r="E52" s="131">
        <f>SUM(E48:E51)</f>
        <v>375403</v>
      </c>
      <c r="F52" s="131">
        <f>SUM(F48:F51)</f>
        <v>47896.009999999995</v>
      </c>
      <c r="G52" s="131">
        <f>SUM(G48:G51)</f>
        <v>0</v>
      </c>
      <c r="H52" s="123">
        <f t="shared" si="5"/>
        <v>327506.99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0</v>
      </c>
      <c r="E53" s="122">
        <f t="shared" si="4"/>
        <v>26900</v>
      </c>
      <c r="F53" s="122">
        <v>17296.849999999999</v>
      </c>
      <c r="G53" s="122">
        <v>0</v>
      </c>
      <c r="H53" s="123">
        <f t="shared" si="5"/>
        <v>9603.1500000000015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45882.65</v>
      </c>
      <c r="G54" s="122">
        <v>0</v>
      </c>
      <c r="H54" s="123">
        <f t="shared" si="5"/>
        <v>14615.349999999999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0</v>
      </c>
      <c r="E59" s="122">
        <f t="shared" si="4"/>
        <v>500</v>
      </c>
      <c r="F59" s="122">
        <v>0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2939</v>
      </c>
      <c r="E61" s="122">
        <f t="shared" si="4"/>
        <v>2939</v>
      </c>
      <c r="F61" s="122">
        <v>2939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-556</v>
      </c>
      <c r="E62" s="122">
        <f t="shared" si="4"/>
        <v>21944</v>
      </c>
      <c r="F62" s="122">
        <v>0</v>
      </c>
      <c r="G62" s="122">
        <v>0</v>
      </c>
      <c r="H62" s="123">
        <f t="shared" si="5"/>
        <v>21944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0</v>
      </c>
      <c r="E63" s="122">
        <f t="shared" si="4"/>
        <v>600670</v>
      </c>
      <c r="F63" s="122">
        <v>585064.92000000004</v>
      </c>
      <c r="G63" s="122">
        <v>0</v>
      </c>
      <c r="H63" s="123">
        <f t="shared" si="5"/>
        <v>15605.079999999958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49611.63</v>
      </c>
      <c r="G64" s="122">
        <v>0</v>
      </c>
      <c r="H64" s="123">
        <f t="shared" si="5"/>
        <v>5001282.93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5242.53</v>
      </c>
      <c r="E65" s="131">
        <f>SUM(E53:E64)</f>
        <v>5812272.5299999993</v>
      </c>
      <c r="F65" s="131">
        <f>SUM(F53:F64)</f>
        <v>714925.05</v>
      </c>
      <c r="G65" s="131">
        <f>SUM(G53:G64)</f>
        <v>0</v>
      </c>
      <c r="H65" s="158">
        <f t="shared" si="5"/>
        <v>5097347.4799999995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535</v>
      </c>
      <c r="G67" s="122">
        <v>0</v>
      </c>
      <c r="H67" s="123">
        <f t="shared" si="5"/>
        <v>10865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535</v>
      </c>
      <c r="G69" s="131">
        <f>SUM(G66:G68)</f>
        <v>0</v>
      </c>
      <c r="H69" s="158">
        <f t="shared" si="5"/>
        <v>28600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-570.0300000000002</v>
      </c>
      <c r="E73" s="164">
        <f>+E72+E69+E65+E52+E43</f>
        <v>6976657.9699999988</v>
      </c>
      <c r="F73" s="165">
        <f>+F72+F69+F65+F52+F43</f>
        <v>1295719.8700000001</v>
      </c>
      <c r="G73" s="166">
        <f>+G72+G69+G65+G52+G43</f>
        <v>0</v>
      </c>
      <c r="H73" s="167">
        <f t="shared" si="5"/>
        <v>5680938.0999999987</v>
      </c>
      <c r="J73" s="168"/>
      <c r="K73" s="169"/>
    </row>
    <row r="74" spans="1:11" ht="12.75" customHeight="1" x14ac:dyDescent="0.3">
      <c r="A74" s="154">
        <v>55599</v>
      </c>
      <c r="B74" s="155" t="s">
        <v>67</v>
      </c>
      <c r="C74" s="156">
        <v>4710</v>
      </c>
      <c r="D74" s="156">
        <v>0</v>
      </c>
      <c r="E74" s="156">
        <f t="shared" ref="E74" si="6">C74+D74</f>
        <v>4710</v>
      </c>
      <c r="F74" s="156">
        <v>0</v>
      </c>
      <c r="G74" s="156">
        <v>0</v>
      </c>
      <c r="H74" s="191">
        <f t="shared" si="5"/>
        <v>4710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0</v>
      </c>
      <c r="G75" s="131">
        <f>SUM(G74)</f>
        <v>0</v>
      </c>
      <c r="H75" s="158">
        <f t="shared" si="5"/>
        <v>4710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84845.03</v>
      </c>
      <c r="G80" s="134">
        <f>+G75+G79</f>
        <v>0</v>
      </c>
      <c r="H80" s="173">
        <f t="shared" si="5"/>
        <v>4710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0</v>
      </c>
      <c r="G93" s="127">
        <v>0</v>
      </c>
      <c r="H93" s="123">
        <f t="shared" si="13"/>
        <v>6760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0</v>
      </c>
      <c r="G99" s="131">
        <f t="shared" si="14"/>
        <v>0</v>
      </c>
      <c r="H99" s="158">
        <f t="shared" si="13"/>
        <v>27320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0</v>
      </c>
      <c r="G102" s="187">
        <f>SUM(G101+G99)</f>
        <v>0</v>
      </c>
      <c r="H102" s="185">
        <f t="shared" si="13"/>
        <v>36555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-3.1832314562052488E-12</v>
      </c>
      <c r="E103" s="164">
        <f>+E24+E73+E80+E102+E86</f>
        <v>15421417.999999998</v>
      </c>
      <c r="F103" s="165">
        <f>+F24+F73+F80+F102+F86</f>
        <v>2589302.52</v>
      </c>
      <c r="G103" s="166">
        <f>+G24+G73+G80+G86+G102</f>
        <v>55295.679999999993</v>
      </c>
      <c r="H103" s="167">
        <f t="shared" si="13"/>
        <v>12776819.799999999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0" workbookViewId="0">
      <selection activeCell="J88" sqref="J88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109"/>
      <c r="B7" s="202" t="s">
        <v>83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1161260.0900000001</v>
      </c>
      <c r="G10" s="122">
        <v>27598.98</v>
      </c>
      <c r="H10" s="123">
        <f>((E10-F10)-G10)</f>
        <v>3561806.0800000005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392111.28</v>
      </c>
      <c r="G13" s="122">
        <v>19506.400000000001</v>
      </c>
      <c r="H13" s="123">
        <f t="shared" si="1"/>
        <v>1246554.45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68268.460000000006</v>
      </c>
      <c r="G16" s="122">
        <v>10547.47</v>
      </c>
      <c r="H16" s="123">
        <f t="shared" si="1"/>
        <v>236139.06999999998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3907.8</v>
      </c>
      <c r="E17" s="122">
        <f t="shared" si="0"/>
        <v>93482.8</v>
      </c>
      <c r="F17" s="122">
        <v>21079.8</v>
      </c>
      <c r="G17" s="122">
        <v>2165.79</v>
      </c>
      <c r="H17" s="123">
        <f t="shared" si="1"/>
        <v>70237.210000000006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76029.61</v>
      </c>
      <c r="G18" s="122">
        <v>12497.08</v>
      </c>
      <c r="H18" s="123">
        <f t="shared" si="1"/>
        <v>265260.96999999997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4812.26</v>
      </c>
      <c r="E19" s="122">
        <f t="shared" si="0"/>
        <v>128587.26</v>
      </c>
      <c r="F19" s="122">
        <v>28580.959999999999</v>
      </c>
      <c r="G19" s="122">
        <v>3396.48</v>
      </c>
      <c r="H19" s="123">
        <f t="shared" si="1"/>
        <v>96609.819999999992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11657.28</v>
      </c>
      <c r="G20" s="122">
        <v>0.21</v>
      </c>
      <c r="H20" s="123">
        <f t="shared" si="1"/>
        <v>34972.51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20222.919999999998</v>
      </c>
      <c r="G23" s="122">
        <v>6852.08</v>
      </c>
      <c r="H23" s="123">
        <f t="shared" si="1"/>
        <v>32675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1812694.36</v>
      </c>
      <c r="G24" s="134">
        <f t="shared" si="2"/>
        <v>82575.53</v>
      </c>
      <c r="H24" s="135">
        <f t="shared" si="2"/>
        <v>6413880.1100000003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15249.1</v>
      </c>
      <c r="G25" s="122">
        <v>0</v>
      </c>
      <c r="H25" s="123">
        <f t="shared" si="1"/>
        <v>19023.22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-1578</v>
      </c>
      <c r="E27" s="122">
        <f t="shared" si="0"/>
        <v>22512</v>
      </c>
      <c r="F27" s="122">
        <v>157.6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1518.3</v>
      </c>
      <c r="G28" s="122">
        <v>0</v>
      </c>
      <c r="H28" s="123">
        <f t="shared" si="1"/>
        <v>20485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875.57</v>
      </c>
      <c r="G30" s="122">
        <v>0</v>
      </c>
      <c r="H30" s="123">
        <f t="shared" si="1"/>
        <v>20585.3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6.66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185.3</v>
      </c>
      <c r="E37" s="122">
        <f t="shared" si="0"/>
        <v>4185.3</v>
      </c>
      <c r="F37" s="122">
        <v>185.3</v>
      </c>
      <c r="G37" s="122">
        <v>0</v>
      </c>
      <c r="H37" s="123">
        <f t="shared" si="1"/>
        <v>4000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2.82</v>
      </c>
      <c r="E41" s="122">
        <f t="shared" si="0"/>
        <v>2102.8200000000002</v>
      </c>
      <c r="F41" s="122">
        <v>2.82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-1480.45</v>
      </c>
      <c r="E42" s="122">
        <f t="shared" si="0"/>
        <v>558569.55000000005</v>
      </c>
      <c r="F42" s="122">
        <v>516375.55</v>
      </c>
      <c r="G42" s="122">
        <v>0</v>
      </c>
      <c r="H42" s="123">
        <f t="shared" si="1"/>
        <v>42194.000000000058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-4506.3099999999995</v>
      </c>
      <c r="E43" s="143">
        <f t="shared" si="3"/>
        <v>752418.69000000006</v>
      </c>
      <c r="F43" s="143">
        <f t="shared" si="3"/>
        <v>534771.77</v>
      </c>
      <c r="G43" s="143">
        <f t="shared" si="3"/>
        <v>0</v>
      </c>
      <c r="H43" s="144">
        <f t="shared" si="3"/>
        <v>217646.92000000004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23714.09</v>
      </c>
      <c r="G48" s="122">
        <v>0</v>
      </c>
      <c r="H48" s="123">
        <f t="shared" ref="H48:H86" si="5">((E48-F48)-G48)</f>
        <v>135955.41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4454.53</v>
      </c>
      <c r="G49" s="122">
        <v>0</v>
      </c>
      <c r="H49" s="123">
        <f t="shared" si="5"/>
        <v>37145.47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24839.73</v>
      </c>
      <c r="G50" s="122">
        <v>0</v>
      </c>
      <c r="H50" s="123">
        <f t="shared" si="5"/>
        <v>154061.16999999998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53008.35</v>
      </c>
      <c r="G52" s="131">
        <f>SUM(G48:G51)</f>
        <v>0</v>
      </c>
      <c r="H52" s="123">
        <f t="shared" si="5"/>
        <v>328362.05000000005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1070.1199999999999</v>
      </c>
      <c r="E53" s="122">
        <f t="shared" si="4"/>
        <v>27970.12</v>
      </c>
      <c r="F53" s="122">
        <v>19238.419999999998</v>
      </c>
      <c r="G53" s="122">
        <v>0</v>
      </c>
      <c r="H53" s="123">
        <f t="shared" si="5"/>
        <v>8731.7000000000007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47711.17</v>
      </c>
      <c r="G54" s="122">
        <v>0</v>
      </c>
      <c r="H54" s="123">
        <f t="shared" si="5"/>
        <v>12786.830000000002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3343.75</v>
      </c>
      <c r="E61" s="122">
        <f t="shared" si="4"/>
        <v>3343.75</v>
      </c>
      <c r="F61" s="122">
        <v>3343.75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-1626.12</v>
      </c>
      <c r="E62" s="122">
        <f t="shared" si="4"/>
        <v>20873.88</v>
      </c>
      <c r="F62" s="122">
        <v>0</v>
      </c>
      <c r="G62" s="122">
        <v>0</v>
      </c>
      <c r="H62" s="123">
        <f t="shared" si="5"/>
        <v>20873.88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-5967.4</v>
      </c>
      <c r="E63" s="122">
        <f t="shared" si="4"/>
        <v>594702.6</v>
      </c>
      <c r="F63" s="122">
        <v>585064.92000000004</v>
      </c>
      <c r="G63" s="122">
        <v>0</v>
      </c>
      <c r="H63" s="123">
        <f t="shared" si="5"/>
        <v>9637.6799999999348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49614.83</v>
      </c>
      <c r="G64" s="122">
        <v>0</v>
      </c>
      <c r="H64" s="123">
        <f t="shared" si="5"/>
        <v>5001279.7299999995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-296.11999999999898</v>
      </c>
      <c r="E65" s="131">
        <f>SUM(E53:E64)</f>
        <v>5806733.8799999999</v>
      </c>
      <c r="F65" s="131">
        <f>SUM(F53:F64)</f>
        <v>719127.09</v>
      </c>
      <c r="G65" s="131">
        <f>SUM(G53:G64)</f>
        <v>0</v>
      </c>
      <c r="H65" s="158">
        <f t="shared" si="5"/>
        <v>5087606.79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1137</v>
      </c>
      <c r="G67" s="122">
        <v>0</v>
      </c>
      <c r="H67" s="123">
        <f t="shared" si="5"/>
        <v>10263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1137</v>
      </c>
      <c r="G69" s="131">
        <f>SUM(G66:G68)</f>
        <v>0</v>
      </c>
      <c r="H69" s="158">
        <f t="shared" si="5"/>
        <v>27998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-570.02999999999884</v>
      </c>
      <c r="E73" s="164">
        <f>+E72+E69+E65+E52+E43</f>
        <v>6976657.9700000007</v>
      </c>
      <c r="F73" s="165">
        <f>+F72+F69+F65+F52+F43</f>
        <v>1308044.21</v>
      </c>
      <c r="G73" s="166">
        <f>+G72+G69+G65+G52+G43</f>
        <v>0</v>
      </c>
      <c r="H73" s="167">
        <f t="shared" si="5"/>
        <v>5668613.7600000007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0</v>
      </c>
      <c r="E74" s="122">
        <f t="shared" ref="E74" si="6">C74+D74</f>
        <v>4710</v>
      </c>
      <c r="F74" s="122">
        <v>3046.77</v>
      </c>
      <c r="G74" s="122">
        <v>0</v>
      </c>
      <c r="H74" s="123">
        <f t="shared" si="5"/>
        <v>1663.23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3046.77</v>
      </c>
      <c r="G75" s="131">
        <f>SUM(G74)</f>
        <v>0</v>
      </c>
      <c r="H75" s="158">
        <f t="shared" si="5"/>
        <v>1663.23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87891.8</v>
      </c>
      <c r="G80" s="134">
        <f>+G75+G79</f>
        <v>0</v>
      </c>
      <c r="H80" s="173">
        <f t="shared" si="5"/>
        <v>1663.2299999999959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3214210.37</v>
      </c>
      <c r="G103" s="166">
        <f>+G24+G73+G80+G86+G102</f>
        <v>82575.53</v>
      </c>
      <c r="H103" s="167">
        <f t="shared" si="13"/>
        <v>12124632.1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26" sqref="E26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84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1547278.43</v>
      </c>
      <c r="G10" s="122">
        <v>37336.879999999997</v>
      </c>
      <c r="H10" s="123">
        <f>((E10-F10)-G10)</f>
        <v>3166049.8400000008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525919.94999999995</v>
      </c>
      <c r="G13" s="122">
        <v>24203.78</v>
      </c>
      <c r="H13" s="123">
        <f t="shared" si="1"/>
        <v>1108048.3999999999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90967.01</v>
      </c>
      <c r="G16" s="122">
        <v>14086.59</v>
      </c>
      <c r="H16" s="123">
        <f t="shared" si="1"/>
        <v>209901.4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28257.69</v>
      </c>
      <c r="G17" s="122">
        <v>2904.53</v>
      </c>
      <c r="H17" s="123">
        <f t="shared" si="1"/>
        <v>62433.08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101473.42</v>
      </c>
      <c r="G18" s="122">
        <v>16526.72</v>
      </c>
      <c r="H18" s="123">
        <f t="shared" si="1"/>
        <v>235787.51999999999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38095.120000000003</v>
      </c>
      <c r="G19" s="122">
        <v>4504.24</v>
      </c>
      <c r="H19" s="123">
        <f t="shared" si="1"/>
        <v>85875.39999999998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15543.04</v>
      </c>
      <c r="G20" s="122">
        <v>0.28000000000000003</v>
      </c>
      <c r="H20" s="123">
        <f t="shared" si="1"/>
        <v>31086.68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22084.92</v>
      </c>
      <c r="G23" s="122">
        <v>6965.08</v>
      </c>
      <c r="H23" s="123">
        <f t="shared" si="1"/>
        <v>30700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2403103.5399999996</v>
      </c>
      <c r="G24" s="134">
        <f t="shared" si="2"/>
        <v>106539.14</v>
      </c>
      <c r="H24" s="135">
        <f t="shared" si="2"/>
        <v>5799507.3200000003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-6053.14</v>
      </c>
      <c r="E25" s="122">
        <f t="shared" si="0"/>
        <v>29956.86</v>
      </c>
      <c r="F25" s="122">
        <v>19926.419999999998</v>
      </c>
      <c r="G25" s="122">
        <v>0</v>
      </c>
      <c r="H25" s="123">
        <f t="shared" si="1"/>
        <v>10030.440000000002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76.599999999999994</v>
      </c>
      <c r="E27" s="122">
        <f t="shared" si="0"/>
        <v>24166.6</v>
      </c>
      <c r="F27" s="122">
        <v>157.6</v>
      </c>
      <c r="G27" s="122">
        <v>0</v>
      </c>
      <c r="H27" s="123">
        <f t="shared" si="1"/>
        <v>24009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4570.3999999999996</v>
      </c>
      <c r="E28" s="122">
        <f t="shared" si="0"/>
        <v>26970.400000000001</v>
      </c>
      <c r="F28" s="122">
        <v>10228.299999999999</v>
      </c>
      <c r="G28" s="122">
        <v>0</v>
      </c>
      <c r="H28" s="123">
        <f t="shared" si="1"/>
        <v>16742.100000000002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2668.87</v>
      </c>
      <c r="E30" s="122">
        <f t="shared" si="0"/>
        <v>24038.87</v>
      </c>
      <c r="F30" s="122">
        <v>1057.17</v>
      </c>
      <c r="G30" s="122">
        <v>0</v>
      </c>
      <c r="H30" s="123">
        <f t="shared" si="1"/>
        <v>22981.699999999997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0</v>
      </c>
      <c r="G34" s="122">
        <v>0</v>
      </c>
      <c r="H34" s="123">
        <f t="shared" si="1"/>
        <v>400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17.52</v>
      </c>
      <c r="E35" s="122">
        <f t="shared" si="0"/>
        <v>2517.52</v>
      </c>
      <c r="F35" s="122">
        <v>17.52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200.28</v>
      </c>
      <c r="E37" s="122">
        <f t="shared" si="0"/>
        <v>4200.28</v>
      </c>
      <c r="F37" s="122">
        <v>3992.48</v>
      </c>
      <c r="G37" s="122">
        <v>0</v>
      </c>
      <c r="H37" s="123">
        <f t="shared" si="1"/>
        <v>207.79999999999973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102.82</v>
      </c>
      <c r="E41" s="122">
        <f t="shared" si="0"/>
        <v>2202.8200000000002</v>
      </c>
      <c r="F41" s="122">
        <v>2.82</v>
      </c>
      <c r="G41" s="122">
        <v>0</v>
      </c>
      <c r="H41" s="123">
        <f t="shared" si="1"/>
        <v>2200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-2758.21</v>
      </c>
      <c r="E42" s="122">
        <f t="shared" si="0"/>
        <v>557291.79</v>
      </c>
      <c r="F42" s="122">
        <v>514285.55</v>
      </c>
      <c r="G42" s="122">
        <v>0</v>
      </c>
      <c r="H42" s="123">
        <f t="shared" si="1"/>
        <v>43006.240000000049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-838.99000000000024</v>
      </c>
      <c r="E43" s="143">
        <f t="shared" si="3"/>
        <v>756086.01</v>
      </c>
      <c r="F43" s="143">
        <f t="shared" si="3"/>
        <v>602909.12</v>
      </c>
      <c r="G43" s="143">
        <f t="shared" si="3"/>
        <v>0</v>
      </c>
      <c r="H43" s="144">
        <f t="shared" si="3"/>
        <v>153176.89000000007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43507.82</v>
      </c>
      <c r="G48" s="122">
        <v>0</v>
      </c>
      <c r="H48" s="123">
        <f t="shared" ref="H48:H86" si="5">((E48-F48)-G48)</f>
        <v>116161.68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4615.1899999999996</v>
      </c>
      <c r="G49" s="122">
        <v>0</v>
      </c>
      <c r="H49" s="123">
        <f t="shared" si="5"/>
        <v>36984.81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115535.96</v>
      </c>
      <c r="G50" s="122">
        <v>0</v>
      </c>
      <c r="H50" s="123">
        <f t="shared" si="5"/>
        <v>63364.939999999988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/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163658.97</v>
      </c>
      <c r="G52" s="131">
        <f>SUM(G48:G51)</f>
        <v>0</v>
      </c>
      <c r="H52" s="123">
        <f t="shared" si="5"/>
        <v>217711.43000000002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2315.42</v>
      </c>
      <c r="E53" s="122">
        <f t="shared" si="4"/>
        <v>29215.42</v>
      </c>
      <c r="F53" s="122">
        <v>21321.919999999998</v>
      </c>
      <c r="G53" s="122">
        <v>0</v>
      </c>
      <c r="H53" s="123">
        <f t="shared" si="5"/>
        <v>7893.5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50163.35</v>
      </c>
      <c r="G54" s="122">
        <v>0</v>
      </c>
      <c r="H54" s="123">
        <f t="shared" si="5"/>
        <v>11615.560000000005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504</v>
      </c>
      <c r="G56" s="122">
        <v>0</v>
      </c>
      <c r="H56" s="123">
        <f t="shared" si="5"/>
        <v>15920.970000000001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3393.75</v>
      </c>
      <c r="E61" s="122">
        <f t="shared" si="4"/>
        <v>3393.75</v>
      </c>
      <c r="F61" s="122">
        <v>3393.75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16587</v>
      </c>
      <c r="G62" s="122">
        <v>0</v>
      </c>
      <c r="H62" s="123">
        <f t="shared" si="5"/>
        <v>1760.6699999999983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-11548.5</v>
      </c>
      <c r="E63" s="122">
        <f t="shared" si="4"/>
        <v>589121.5</v>
      </c>
      <c r="F63" s="122">
        <v>585064.92000000004</v>
      </c>
      <c r="G63" s="122">
        <v>0</v>
      </c>
      <c r="H63" s="123">
        <f t="shared" si="5"/>
        <v>4056.5799999999581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-5399.6399999999985</v>
      </c>
      <c r="E65" s="131">
        <f>SUM(E53:E64)</f>
        <v>5801630.3599999994</v>
      </c>
      <c r="F65" s="131">
        <f>SUM(F53:F64)</f>
        <v>740517.77</v>
      </c>
      <c r="G65" s="131">
        <f>SUM(G53:G64)</f>
        <v>0</v>
      </c>
      <c r="H65" s="158">
        <f t="shared" si="5"/>
        <v>5061112.59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1850</v>
      </c>
      <c r="G67" s="122">
        <v>0</v>
      </c>
      <c r="H67" s="123">
        <f t="shared" si="5"/>
        <v>9550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/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-642.58000000000004</v>
      </c>
      <c r="E69" s="131">
        <f>SUM(E66:E68)</f>
        <v>28757.42</v>
      </c>
      <c r="F69" s="131">
        <f>SUM(F66:F68)</f>
        <v>1850</v>
      </c>
      <c r="G69" s="131">
        <f>SUM(G66:G68)</f>
        <v>0</v>
      </c>
      <c r="H69" s="158">
        <f t="shared" si="5"/>
        <v>26907.42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-2383.809999999999</v>
      </c>
      <c r="E73" s="164">
        <f>+E72+E69+E65+E52+E43</f>
        <v>6974844.1899999995</v>
      </c>
      <c r="F73" s="165">
        <f>+F72+F69+F65+F52+F43</f>
        <v>1508935.8599999999</v>
      </c>
      <c r="G73" s="166">
        <f>+G72+G69+G65+G52+G43</f>
        <v>0</v>
      </c>
      <c r="H73" s="167">
        <f t="shared" si="5"/>
        <v>5465908.3300000001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4008301.6299999994</v>
      </c>
      <c r="G103" s="166">
        <f>+G24+G73+G80+G86+G102</f>
        <v>106539.14</v>
      </c>
      <c r="H103" s="167">
        <f t="shared" si="13"/>
        <v>11306577.23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B2:H2"/>
    <mergeCell ref="B3:H3"/>
    <mergeCell ref="B4:H4"/>
    <mergeCell ref="A6:H6"/>
    <mergeCell ref="A8:H8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15" sqref="E1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85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1931465.16</v>
      </c>
      <c r="G10" s="122">
        <v>48906.39</v>
      </c>
      <c r="H10" s="123">
        <f>((E10-F10)-G10)</f>
        <v>2770293.6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659039.93999999994</v>
      </c>
      <c r="G13" s="122">
        <v>29589.84</v>
      </c>
      <c r="H13" s="123">
        <f t="shared" si="1"/>
        <v>969542.35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113717.87</v>
      </c>
      <c r="G16" s="122">
        <v>17573.400000000001</v>
      </c>
      <c r="H16" s="123">
        <f t="shared" si="1"/>
        <v>183663.73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35366.870000000003</v>
      </c>
      <c r="G17" s="122">
        <v>3599.48</v>
      </c>
      <c r="H17" s="123">
        <f t="shared" si="1"/>
        <v>54628.95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126758.74</v>
      </c>
      <c r="G18" s="122">
        <v>20714.849999999999</v>
      </c>
      <c r="H18" s="123">
        <f t="shared" si="1"/>
        <v>206314.06999999998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47863.09</v>
      </c>
      <c r="G19" s="122">
        <v>5470.69</v>
      </c>
      <c r="H19" s="123">
        <f t="shared" si="1"/>
        <v>75140.98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19428.8</v>
      </c>
      <c r="G20" s="122">
        <v>0.35</v>
      </c>
      <c r="H20" s="123">
        <f t="shared" si="1"/>
        <v>27200.850000000002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23246.92</v>
      </c>
      <c r="G23" s="122">
        <v>7303.08</v>
      </c>
      <c r="H23" s="123">
        <f t="shared" si="1"/>
        <v>29200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2990371.3499999996</v>
      </c>
      <c r="G24" s="134">
        <f t="shared" si="2"/>
        <v>133169.12</v>
      </c>
      <c r="H24" s="135">
        <f t="shared" si="2"/>
        <v>5185609.53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-7520.36</v>
      </c>
      <c r="E25" s="122">
        <f t="shared" si="0"/>
        <v>28489.64</v>
      </c>
      <c r="F25" s="122">
        <v>22236.52</v>
      </c>
      <c r="G25" s="122">
        <v>0</v>
      </c>
      <c r="H25" s="123">
        <f t="shared" si="1"/>
        <v>6253.119999999999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26591.9</v>
      </c>
      <c r="E27" s="122">
        <f t="shared" si="0"/>
        <v>50681.9</v>
      </c>
      <c r="F27" s="122">
        <v>2226.6</v>
      </c>
      <c r="G27" s="122">
        <v>0</v>
      </c>
      <c r="H27" s="123">
        <f t="shared" si="1"/>
        <v>48455.3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19730.3</v>
      </c>
      <c r="G28" s="122">
        <v>0</v>
      </c>
      <c r="H28" s="123">
        <f t="shared" si="1"/>
        <v>7239.7999999999993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143.69999999999999</v>
      </c>
      <c r="E29" s="122">
        <f t="shared" si="0"/>
        <v>568.70000000000005</v>
      </c>
      <c r="F29" s="122">
        <v>420.2</v>
      </c>
      <c r="G29" s="122">
        <v>0</v>
      </c>
      <c r="H29" s="123">
        <f t="shared" si="1"/>
        <v>148.50000000000006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2687.07</v>
      </c>
      <c r="E30" s="122">
        <f t="shared" si="0"/>
        <v>24057.07</v>
      </c>
      <c r="F30" s="122">
        <v>11619.85</v>
      </c>
      <c r="G30" s="122">
        <v>0</v>
      </c>
      <c r="H30" s="123">
        <f t="shared" si="1"/>
        <v>12437.22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152.76</v>
      </c>
      <c r="G34" s="122">
        <v>0</v>
      </c>
      <c r="H34" s="123">
        <f t="shared" si="1"/>
        <v>247.24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582.99</v>
      </c>
      <c r="G35" s="122">
        <v>0</v>
      </c>
      <c r="H35" s="123">
        <f t="shared" si="1"/>
        <v>1951.2299999999998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10880</v>
      </c>
      <c r="E36" s="122">
        <f t="shared" si="0"/>
        <v>11940</v>
      </c>
      <c r="F36" s="122">
        <v>0</v>
      </c>
      <c r="G36" s="122">
        <v>0</v>
      </c>
      <c r="H36" s="123">
        <f t="shared" si="1"/>
        <v>11940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263.10000000000002</v>
      </c>
      <c r="E37" s="122">
        <f t="shared" si="0"/>
        <v>4263.1000000000004</v>
      </c>
      <c r="F37" s="122">
        <v>4105.3</v>
      </c>
      <c r="G37" s="122">
        <v>0</v>
      </c>
      <c r="H37" s="123">
        <f t="shared" si="1"/>
        <v>157.80000000000018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233.19</v>
      </c>
      <c r="E40" s="122">
        <f t="shared" si="0"/>
        <v>1533.19</v>
      </c>
      <c r="F40" s="122">
        <v>538.66999999999996</v>
      </c>
      <c r="G40" s="122">
        <v>0</v>
      </c>
      <c r="H40" s="123">
        <f t="shared" si="1"/>
        <v>994.5200000000001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331.47</v>
      </c>
      <c r="E41" s="122">
        <f t="shared" si="0"/>
        <v>2431.4700000000003</v>
      </c>
      <c r="F41" s="122">
        <v>1372.37</v>
      </c>
      <c r="G41" s="122">
        <v>0</v>
      </c>
      <c r="H41" s="123">
        <f t="shared" si="1"/>
        <v>1059.1000000000004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-14263.92</v>
      </c>
      <c r="E42" s="122">
        <f t="shared" si="0"/>
        <v>545786.07999999996</v>
      </c>
      <c r="F42" s="122">
        <v>514648.95</v>
      </c>
      <c r="G42" s="122">
        <v>0</v>
      </c>
      <c r="H42" s="123">
        <f t="shared" si="1"/>
        <v>31137.129999999946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23993.800000000003</v>
      </c>
      <c r="E43" s="143">
        <f t="shared" si="3"/>
        <v>780918.79999999993</v>
      </c>
      <c r="F43" s="143">
        <f t="shared" si="3"/>
        <v>630583.23</v>
      </c>
      <c r="G43" s="143">
        <f t="shared" si="3"/>
        <v>0</v>
      </c>
      <c r="H43" s="144">
        <f t="shared" si="3"/>
        <v>150335.56999999995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-14787.55</v>
      </c>
      <c r="E48" s="122">
        <f t="shared" ref="E48:E71" si="4">C48+D48</f>
        <v>152692.45000000001</v>
      </c>
      <c r="F48" s="122">
        <v>57789.73</v>
      </c>
      <c r="G48" s="122">
        <v>0</v>
      </c>
      <c r="H48" s="123">
        <f t="shared" ref="H48:H86" si="5">((E48-F48)-G48)</f>
        <v>94902.720000000001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-3828.17</v>
      </c>
      <c r="E49" s="122">
        <f t="shared" si="4"/>
        <v>37771.83</v>
      </c>
      <c r="F49" s="122">
        <v>6549.49</v>
      </c>
      <c r="G49" s="122">
        <v>0</v>
      </c>
      <c r="H49" s="123">
        <f t="shared" si="5"/>
        <v>31222.340000000004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353.24</v>
      </c>
      <c r="E50" s="122">
        <f t="shared" si="4"/>
        <v>166946.23999999999</v>
      </c>
      <c r="F50" s="122">
        <v>120254.53</v>
      </c>
      <c r="G50" s="122">
        <v>0</v>
      </c>
      <c r="H50" s="123">
        <f t="shared" si="5"/>
        <v>46691.709999999992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-500</v>
      </c>
      <c r="E51" s="122">
        <f t="shared" si="4"/>
        <v>700</v>
      </c>
      <c r="F51" s="122"/>
      <c r="G51" s="122">
        <v>0</v>
      </c>
      <c r="H51" s="123">
        <f t="shared" si="5"/>
        <v>700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-18762.48</v>
      </c>
      <c r="E52" s="131">
        <f>SUM(E48:E51)</f>
        <v>358110.52</v>
      </c>
      <c r="F52" s="131">
        <f>SUM(F48:F51)</f>
        <v>184593.75</v>
      </c>
      <c r="G52" s="131">
        <f>SUM(G48:G51)</f>
        <v>0</v>
      </c>
      <c r="H52" s="123">
        <f t="shared" si="5"/>
        <v>173516.77000000002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2395.42</v>
      </c>
      <c r="E53" s="122">
        <f t="shared" si="4"/>
        <v>29295.42</v>
      </c>
      <c r="F53" s="122">
        <v>21568.92</v>
      </c>
      <c r="G53" s="122">
        <v>0</v>
      </c>
      <c r="H53" s="123">
        <f t="shared" si="5"/>
        <v>7726.5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50386.03</v>
      </c>
      <c r="G54" s="122">
        <v>0</v>
      </c>
      <c r="H54" s="123">
        <f t="shared" si="5"/>
        <v>11392.880000000005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672</v>
      </c>
      <c r="G56" s="122">
        <v>0</v>
      </c>
      <c r="H56" s="123">
        <f t="shared" si="5"/>
        <v>15752.970000000001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3518.75</v>
      </c>
      <c r="E61" s="122">
        <f t="shared" si="4"/>
        <v>3518.75</v>
      </c>
      <c r="F61" s="122">
        <v>3518.75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16428.72</v>
      </c>
      <c r="G62" s="122">
        <v>0</v>
      </c>
      <c r="H62" s="123">
        <f t="shared" si="5"/>
        <v>1918.9499999999971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-11673.5</v>
      </c>
      <c r="E63" s="122">
        <f t="shared" si="4"/>
        <v>588996.5</v>
      </c>
      <c r="F63" s="122">
        <v>585064.92000000004</v>
      </c>
      <c r="G63" s="122">
        <v>0</v>
      </c>
      <c r="H63" s="123">
        <f t="shared" si="5"/>
        <v>3931.5799999999581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-5319.6399999999985</v>
      </c>
      <c r="E65" s="131">
        <f>SUM(E53:E64)</f>
        <v>5801710.3599999994</v>
      </c>
      <c r="F65" s="131">
        <f>SUM(F53:F64)</f>
        <v>741122.17</v>
      </c>
      <c r="G65" s="131">
        <f>SUM(G53:G64)</f>
        <v>0</v>
      </c>
      <c r="H65" s="158">
        <f t="shared" si="5"/>
        <v>5060588.1899999995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2612</v>
      </c>
      <c r="G67" s="122">
        <v>0</v>
      </c>
      <c r="H67" s="123">
        <f t="shared" si="5"/>
        <v>8788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-1652.91</v>
      </c>
      <c r="E68" s="122">
        <f t="shared" si="4"/>
        <v>10347.09</v>
      </c>
      <c r="F68" s="122"/>
      <c r="G68" s="122">
        <v>0</v>
      </c>
      <c r="H68" s="123">
        <f t="shared" si="5"/>
        <v>10347.09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-2295.4900000000002</v>
      </c>
      <c r="E69" s="131">
        <f>SUM(E66:E68)</f>
        <v>27104.51</v>
      </c>
      <c r="F69" s="131">
        <f>SUM(F66:F68)</f>
        <v>2612</v>
      </c>
      <c r="G69" s="131">
        <f>SUM(G66:G68)</f>
        <v>0</v>
      </c>
      <c r="H69" s="158">
        <f t="shared" si="5"/>
        <v>24492.51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-2383.8099999999977</v>
      </c>
      <c r="E73" s="164">
        <f>+E72+E69+E65+E52+E43</f>
        <v>6974844.1899999985</v>
      </c>
      <c r="F73" s="165">
        <f>+F72+F69+F65+F52+F43</f>
        <v>1558911.15</v>
      </c>
      <c r="G73" s="166">
        <f>+G72+G69+G65+G52+G43</f>
        <v>0</v>
      </c>
      <c r="H73" s="167">
        <f t="shared" si="5"/>
        <v>5415933.0399999991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1667.85</v>
      </c>
      <c r="G93" s="127">
        <v>0</v>
      </c>
      <c r="H93" s="123">
        <f t="shared" si="13"/>
        <v>5092.1499999999996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4652.8500000000004</v>
      </c>
      <c r="G99" s="131">
        <f t="shared" si="14"/>
        <v>0</v>
      </c>
      <c r="H99" s="158">
        <f t="shared" si="13"/>
        <v>22667.15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4652.8500000000004</v>
      </c>
      <c r="G102" s="187">
        <f>SUM(G101+G99)</f>
        <v>0</v>
      </c>
      <c r="H102" s="185">
        <f t="shared" si="13"/>
        <v>31902.15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-4.0927261579781771E-12</v>
      </c>
      <c r="E103" s="164">
        <f>+E24+E73+E80+E102+E86</f>
        <v>15421417.999999998</v>
      </c>
      <c r="F103" s="165">
        <f>+F24+F73+F80+F102+F86</f>
        <v>4650117.58</v>
      </c>
      <c r="G103" s="166">
        <f>+G24+G73+G80+G86+G102</f>
        <v>133169.12</v>
      </c>
      <c r="H103" s="167">
        <f t="shared" si="13"/>
        <v>10638131.299999999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J5" sqref="J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86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2314748.4700000002</v>
      </c>
      <c r="G10" s="122">
        <v>54496.99</v>
      </c>
      <c r="H10" s="123">
        <f>((E10-F10)-G10)</f>
        <v>2374449.6299999994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795493.87</v>
      </c>
      <c r="G13" s="122">
        <v>30002.240000000002</v>
      </c>
      <c r="H13" s="123">
        <f t="shared" si="1"/>
        <v>895784.1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32750</v>
      </c>
      <c r="G15" s="122">
        <v>600</v>
      </c>
      <c r="H15" s="123">
        <f t="shared" si="1"/>
        <v>121000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136271.9</v>
      </c>
      <c r="G16" s="122">
        <v>19458.78</v>
      </c>
      <c r="H16" s="123">
        <f t="shared" si="1"/>
        <v>157426.06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7604.89</v>
      </c>
      <c r="E17" s="122">
        <f t="shared" si="0"/>
        <v>97179.89</v>
      </c>
      <c r="F17" s="122">
        <v>42597.09</v>
      </c>
      <c r="G17" s="122">
        <v>4274.38</v>
      </c>
      <c r="H17" s="123">
        <f t="shared" si="1"/>
        <v>50308.420000000006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152097.17000000001</v>
      </c>
      <c r="G18" s="122">
        <v>22745.43</v>
      </c>
      <c r="H18" s="123">
        <f t="shared" si="1"/>
        <v>176746.84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9605.24</v>
      </c>
      <c r="E19" s="122">
        <f t="shared" si="0"/>
        <v>133380.24</v>
      </c>
      <c r="F19" s="122">
        <v>57476.160000000003</v>
      </c>
      <c r="G19" s="122">
        <v>6479.54</v>
      </c>
      <c r="H19" s="123">
        <f t="shared" si="1"/>
        <v>69424.539999999994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22194.23</v>
      </c>
      <c r="G20" s="122">
        <v>1120.75</v>
      </c>
      <c r="H20" s="123">
        <f t="shared" si="1"/>
        <v>23315.02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26876.92</v>
      </c>
      <c r="G23" s="122">
        <v>9473.08</v>
      </c>
      <c r="H23" s="123">
        <f t="shared" si="1"/>
        <v>23400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3740257.54</v>
      </c>
      <c r="G24" s="134">
        <f t="shared" si="2"/>
        <v>150012.23000000001</v>
      </c>
      <c r="H24" s="135">
        <f t="shared" si="2"/>
        <v>4503779.6899999995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-7885.01</v>
      </c>
      <c r="E25" s="122">
        <f t="shared" si="0"/>
        <v>28124.989999999998</v>
      </c>
      <c r="F25" s="122">
        <v>23231.52</v>
      </c>
      <c r="G25" s="122">
        <v>0.5</v>
      </c>
      <c r="H25" s="123">
        <f t="shared" si="1"/>
        <v>4892.9699999999975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26609</v>
      </c>
      <c r="E27" s="122">
        <f t="shared" si="0"/>
        <v>50699</v>
      </c>
      <c r="F27" s="122">
        <v>28918.7</v>
      </c>
      <c r="G27" s="122">
        <v>0.3</v>
      </c>
      <c r="H27" s="123">
        <f t="shared" si="1"/>
        <v>21780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20665.8</v>
      </c>
      <c r="G28" s="122">
        <v>159.5</v>
      </c>
      <c r="H28" s="123">
        <f t="shared" si="1"/>
        <v>6144.7999999999993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360.4</v>
      </c>
      <c r="E29" s="122">
        <f t="shared" si="0"/>
        <v>785.4</v>
      </c>
      <c r="F29" s="122">
        <v>785.4</v>
      </c>
      <c r="G29" s="122">
        <v>0</v>
      </c>
      <c r="H29" s="123">
        <f t="shared" si="1"/>
        <v>0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1307.8599999999999</v>
      </c>
      <c r="E30" s="122">
        <f t="shared" si="0"/>
        <v>22677.86</v>
      </c>
      <c r="F30" s="122">
        <v>13930.16</v>
      </c>
      <c r="G30" s="122">
        <v>771.84</v>
      </c>
      <c r="H30" s="123">
        <f t="shared" si="1"/>
        <v>7975.8600000000006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-600.15</v>
      </c>
      <c r="E31" s="122">
        <f t="shared" si="0"/>
        <v>17214.849999999999</v>
      </c>
      <c r="F31" s="122">
        <v>8039.91</v>
      </c>
      <c r="G31" s="122">
        <v>0</v>
      </c>
      <c r="H31" s="123">
        <f t="shared" si="1"/>
        <v>9174.9399999999987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2.2999999999999998</v>
      </c>
      <c r="H33" s="123">
        <f t="shared" si="1"/>
        <v>332.7899999999965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590.99</v>
      </c>
      <c r="G35" s="122">
        <v>629.47</v>
      </c>
      <c r="H35" s="123">
        <f t="shared" si="1"/>
        <v>1313.7599999999998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1051.23</v>
      </c>
      <c r="E37" s="122">
        <f t="shared" si="0"/>
        <v>5051.2299999999996</v>
      </c>
      <c r="F37" s="122">
        <v>5049.13</v>
      </c>
      <c r="G37" s="122">
        <v>2.1</v>
      </c>
      <c r="H37" s="123">
        <f t="shared" si="1"/>
        <v>-5.4578563890572696E-13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3365.61</v>
      </c>
      <c r="E38" s="122">
        <f t="shared" si="0"/>
        <v>6465.6100000000006</v>
      </c>
      <c r="F38" s="122">
        <v>5665.61</v>
      </c>
      <c r="G38" s="122">
        <v>276</v>
      </c>
      <c r="H38" s="123">
        <f t="shared" si="1"/>
        <v>524.00000000000091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825.27</v>
      </c>
      <c r="E40" s="122">
        <f t="shared" si="0"/>
        <v>2125.27</v>
      </c>
      <c r="F40" s="122">
        <v>1625.27</v>
      </c>
      <c r="G40" s="122">
        <v>0</v>
      </c>
      <c r="H40" s="123">
        <f t="shared" si="1"/>
        <v>500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-11456.87</v>
      </c>
      <c r="E42" s="122">
        <f t="shared" si="0"/>
        <v>548593.13</v>
      </c>
      <c r="F42" s="122">
        <v>514004.59</v>
      </c>
      <c r="G42" s="122">
        <v>5688.54</v>
      </c>
      <c r="H42" s="123">
        <f t="shared" si="1"/>
        <v>28899.999999999978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30556.97</v>
      </c>
      <c r="E43" s="143">
        <f t="shared" si="3"/>
        <v>787481.97</v>
      </c>
      <c r="F43" s="143">
        <f t="shared" si="3"/>
        <v>689850.97</v>
      </c>
      <c r="G43" s="143">
        <f t="shared" si="3"/>
        <v>7547.3600000000006</v>
      </c>
      <c r="H43" s="144">
        <f t="shared" si="3"/>
        <v>90083.63999999997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-14898.48</v>
      </c>
      <c r="E48" s="122">
        <f t="shared" ref="E48:E71" si="4">C48+D48</f>
        <v>152581.51999999999</v>
      </c>
      <c r="F48" s="122">
        <v>72893.62</v>
      </c>
      <c r="G48" s="122">
        <v>758.42</v>
      </c>
      <c r="H48" s="123">
        <f t="shared" ref="H48:H86" si="5">((E48-F48)-G48)</f>
        <v>78929.48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-4231.72</v>
      </c>
      <c r="E49" s="122">
        <f t="shared" si="4"/>
        <v>37368.28</v>
      </c>
      <c r="F49" s="122">
        <v>9474.5</v>
      </c>
      <c r="G49" s="122">
        <v>7093.8</v>
      </c>
      <c r="H49" s="123">
        <f t="shared" si="5"/>
        <v>20799.98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992.72</v>
      </c>
      <c r="E50" s="122">
        <f t="shared" si="4"/>
        <v>167585.72</v>
      </c>
      <c r="F50" s="122">
        <v>126132.45</v>
      </c>
      <c r="G50" s="122">
        <v>3660.87</v>
      </c>
      <c r="H50" s="123">
        <f t="shared" si="5"/>
        <v>37792.400000000001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-600</v>
      </c>
      <c r="E51" s="122">
        <f t="shared" si="4"/>
        <v>600</v>
      </c>
      <c r="F51" s="122"/>
      <c r="G51" s="122">
        <v>0</v>
      </c>
      <c r="H51" s="123">
        <f t="shared" si="5"/>
        <v>600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208500.57</v>
      </c>
      <c r="G52" s="131">
        <f>SUM(G48:G51)</f>
        <v>11513.09</v>
      </c>
      <c r="H52" s="123">
        <f t="shared" si="5"/>
        <v>138121.86000000002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1173.1400000000001</v>
      </c>
      <c r="E53" s="122">
        <f t="shared" si="4"/>
        <v>28073.14</v>
      </c>
      <c r="F53" s="122">
        <v>21568.92</v>
      </c>
      <c r="G53" s="122">
        <v>0</v>
      </c>
      <c r="H53" s="123">
        <f t="shared" si="5"/>
        <v>6504.2200000000012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-1167.0899999999999</v>
      </c>
      <c r="E54" s="122">
        <f t="shared" si="4"/>
        <v>61832.91</v>
      </c>
      <c r="F54" s="122">
        <v>52396.49</v>
      </c>
      <c r="G54" s="122">
        <v>0</v>
      </c>
      <c r="H54" s="123">
        <f t="shared" si="5"/>
        <v>9436.4200000000055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-4933.47</v>
      </c>
      <c r="E56" s="122">
        <f t="shared" si="4"/>
        <v>15066.529999999999</v>
      </c>
      <c r="F56" s="122">
        <v>840</v>
      </c>
      <c r="G56" s="122">
        <v>0</v>
      </c>
      <c r="H56" s="123">
        <f t="shared" si="5"/>
        <v>14226.529999999999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6000</v>
      </c>
      <c r="G57" s="122">
        <v>0</v>
      </c>
      <c r="H57" s="123">
        <f t="shared" si="5"/>
        <v>125000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3466.44</v>
      </c>
      <c r="E60" s="122">
        <f t="shared" si="4"/>
        <v>21046.44</v>
      </c>
      <c r="F60" s="122">
        <v>11366.44</v>
      </c>
      <c r="G60" s="122">
        <v>0</v>
      </c>
      <c r="H60" s="123">
        <f t="shared" si="5"/>
        <v>9679.9999999999982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4028.75</v>
      </c>
      <c r="E61" s="122">
        <f t="shared" si="4"/>
        <v>4028.75</v>
      </c>
      <c r="F61" s="122">
        <v>4028.75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16440.14</v>
      </c>
      <c r="G62" s="122">
        <v>0</v>
      </c>
      <c r="H62" s="123">
        <f t="shared" si="5"/>
        <v>1907.5299999999988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-419872.32</v>
      </c>
      <c r="E64" s="122">
        <f t="shared" si="4"/>
        <v>4625007.68</v>
      </c>
      <c r="F64" s="122">
        <v>50234.83</v>
      </c>
      <c r="G64" s="122">
        <v>2165622.4500000002</v>
      </c>
      <c r="H64" s="123">
        <f t="shared" si="5"/>
        <v>2409150.3999999994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-307032.42000000004</v>
      </c>
      <c r="E65" s="131">
        <f>SUM(E53:E64)</f>
        <v>5499997.5800000001</v>
      </c>
      <c r="F65" s="131">
        <f>SUM(F53:F64)</f>
        <v>755578.49</v>
      </c>
      <c r="G65" s="131">
        <f>SUM(G53:G64)</f>
        <v>2165707.6500000004</v>
      </c>
      <c r="H65" s="158">
        <f t="shared" si="5"/>
        <v>2578711.4399999995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-1542.08</v>
      </c>
      <c r="E66" s="122">
        <f t="shared" si="4"/>
        <v>4457.92</v>
      </c>
      <c r="F66" s="122">
        <v>0</v>
      </c>
      <c r="G66" s="126">
        <v>1457.92</v>
      </c>
      <c r="H66" s="123">
        <f t="shared" si="5"/>
        <v>3000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3212</v>
      </c>
      <c r="G67" s="122">
        <v>2488</v>
      </c>
      <c r="H67" s="123">
        <f t="shared" si="5"/>
        <v>5700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-5217.99</v>
      </c>
      <c r="E69" s="131">
        <f>SUM(E66:E68)</f>
        <v>24182.010000000002</v>
      </c>
      <c r="F69" s="131">
        <f>SUM(F66:F68)</f>
        <v>3212</v>
      </c>
      <c r="G69" s="131">
        <f>SUM(G66:G68)</f>
        <v>6270.01</v>
      </c>
      <c r="H69" s="158">
        <f t="shared" si="5"/>
        <v>14700.000000000002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4000</v>
      </c>
      <c r="H70" s="123">
        <f t="shared" si="5"/>
        <v>3000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4000</v>
      </c>
      <c r="H72" s="162">
        <f t="shared" si="5"/>
        <v>3000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-300430.92000000004</v>
      </c>
      <c r="E73" s="198">
        <f>+E72+E69+E65+E52+E43</f>
        <v>6676797.0799999991</v>
      </c>
      <c r="F73" s="165">
        <f>+F72+F69+F65+F52+F43</f>
        <v>1657142.03</v>
      </c>
      <c r="G73" s="166">
        <f>+G72+G69+G65+G52+G43</f>
        <v>2195038.11</v>
      </c>
      <c r="H73" s="167">
        <f t="shared" si="5"/>
        <v>2824616.939999999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5">
      <c r="A79" s="159"/>
      <c r="B79" s="160" t="s">
        <v>44</v>
      </c>
      <c r="C79" s="161">
        <f>SUM(C76:C78)</f>
        <v>84275</v>
      </c>
      <c r="D79" s="161">
        <f>SUM(D76:D77)</f>
        <v>3360.46</v>
      </c>
      <c r="E79" s="161">
        <f>SUM(E76:E78)</f>
        <v>87635.459999999992</v>
      </c>
      <c r="F79" s="161">
        <f>SUM(F76:F78)</f>
        <v>87635.459999999992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5">
      <c r="A80" s="163"/>
      <c r="B80" s="142" t="s">
        <v>25</v>
      </c>
      <c r="C80" s="143">
        <f>+C79+C75</f>
        <v>88985</v>
      </c>
      <c r="D80" s="143">
        <f>+D75+D79</f>
        <v>2383.81</v>
      </c>
      <c r="E80" s="198">
        <f>+E79+E75</f>
        <v>91368.81</v>
      </c>
      <c r="F80" s="165">
        <f>+F79+F75</f>
        <v>90682.23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3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11344.3</v>
      </c>
      <c r="E93" s="122">
        <f t="shared" si="12"/>
        <v>18104.3</v>
      </c>
      <c r="F93" s="122">
        <v>17450.8</v>
      </c>
      <c r="G93" s="127">
        <v>0</v>
      </c>
      <c r="H93" s="123">
        <f t="shared" si="13"/>
        <v>653.5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-139</v>
      </c>
      <c r="E94" s="122">
        <f t="shared" si="12"/>
        <v>361</v>
      </c>
      <c r="F94" s="122">
        <v>0</v>
      </c>
      <c r="G94" s="127">
        <v>0</v>
      </c>
      <c r="H94" s="123">
        <f t="shared" si="13"/>
        <v>361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-13756.18</v>
      </c>
      <c r="E95" s="122">
        <f t="shared" si="12"/>
        <v>2243.8199999999997</v>
      </c>
      <c r="F95" s="122">
        <v>0</v>
      </c>
      <c r="G95" s="127">
        <v>0</v>
      </c>
      <c r="H95" s="123">
        <f t="shared" si="13"/>
        <v>2243.8199999999997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212231.34</v>
      </c>
      <c r="E99" s="131">
        <f t="shared" si="14"/>
        <v>239551.34</v>
      </c>
      <c r="F99" s="131">
        <f t="shared" si="14"/>
        <v>23208.02</v>
      </c>
      <c r="G99" s="131">
        <f t="shared" si="14"/>
        <v>0</v>
      </c>
      <c r="H99" s="158">
        <f t="shared" si="13"/>
        <v>216343.32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5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5">
      <c r="A102" s="163"/>
      <c r="B102" s="142" t="s">
        <v>25</v>
      </c>
      <c r="C102" s="143">
        <f>+C99+C101</f>
        <v>36555</v>
      </c>
      <c r="D102" s="143">
        <f>+D101+D99</f>
        <v>213010</v>
      </c>
      <c r="E102" s="198">
        <f>+E101+E99</f>
        <v>249565</v>
      </c>
      <c r="F102" s="165">
        <f>+F101+F99</f>
        <v>33221.68</v>
      </c>
      <c r="G102" s="166">
        <f>SUM(G101+G99)</f>
        <v>0</v>
      </c>
      <c r="H102" s="167">
        <f t="shared" si="13"/>
        <v>216343.32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165">
        <f>+F24+F73+F80+F102+F86</f>
        <v>5526941.1300000008</v>
      </c>
      <c r="G103" s="166">
        <f>+G24+G73+G80+G86+G102</f>
        <v>2347736.92</v>
      </c>
      <c r="H103" s="167">
        <f t="shared" si="13"/>
        <v>7546739.9499999993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9" workbookViewId="0">
      <selection activeCell="B4" sqref="B4:H4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87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2696624.35</v>
      </c>
      <c r="G10" s="122">
        <v>68289.62</v>
      </c>
      <c r="H10" s="123">
        <f>((E10-F10)-G10)</f>
        <v>1978781.1199999996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932178.52</v>
      </c>
      <c r="G13" s="122">
        <v>42614.94</v>
      </c>
      <c r="H13" s="123">
        <f t="shared" si="1"/>
        <v>746486.75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158651.15</v>
      </c>
      <c r="G16" s="122">
        <v>23317.200000000001</v>
      </c>
      <c r="H16" s="123">
        <f t="shared" si="1"/>
        <v>131188.38999999998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49743.77</v>
      </c>
      <c r="G17" s="122">
        <v>5624.93</v>
      </c>
      <c r="H17" s="123">
        <f t="shared" si="1"/>
        <v>42486.19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177303.7</v>
      </c>
      <c r="G18" s="122">
        <v>26918.57</v>
      </c>
      <c r="H18" s="123">
        <f t="shared" si="1"/>
        <v>147367.16999999998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66799.38</v>
      </c>
      <c r="G19" s="122">
        <v>8614.57</v>
      </c>
      <c r="H19" s="123">
        <f t="shared" si="1"/>
        <v>57291.289999999986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26079.99</v>
      </c>
      <c r="G20" s="122">
        <v>1120.82</v>
      </c>
      <c r="H20" s="123">
        <f t="shared" si="1"/>
        <v>19429.189999999999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29888.92</v>
      </c>
      <c r="G23" s="122">
        <v>10111.08</v>
      </c>
      <c r="H23" s="123">
        <f t="shared" si="1"/>
        <v>19750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4329471.5100000007</v>
      </c>
      <c r="G24" s="134">
        <f t="shared" si="2"/>
        <v>188872.77000000002</v>
      </c>
      <c r="H24" s="135">
        <f t="shared" si="2"/>
        <v>3875705.1799999997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-10289.68</v>
      </c>
      <c r="E25" s="122">
        <f t="shared" si="0"/>
        <v>25720.32</v>
      </c>
      <c r="F25" s="122">
        <v>23234.52</v>
      </c>
      <c r="G25" s="122">
        <v>0.5</v>
      </c>
      <c r="H25" s="123">
        <f t="shared" si="1"/>
        <v>2485.2999999999993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60424.82</v>
      </c>
      <c r="E27" s="122">
        <f t="shared" si="0"/>
        <v>84514.82</v>
      </c>
      <c r="F27" s="122">
        <v>77734.52</v>
      </c>
      <c r="G27" s="122">
        <v>0.3</v>
      </c>
      <c r="H27" s="123">
        <f t="shared" si="1"/>
        <v>6780.0000000000027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-3392.87</v>
      </c>
      <c r="E30" s="122">
        <f t="shared" si="0"/>
        <v>17977.13</v>
      </c>
      <c r="F30" s="122">
        <v>13935.29</v>
      </c>
      <c r="G30" s="122">
        <v>771.84</v>
      </c>
      <c r="H30" s="123">
        <f t="shared" si="1"/>
        <v>3270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-1694.52</v>
      </c>
      <c r="E32" s="122">
        <f t="shared" si="0"/>
        <v>5445.48</v>
      </c>
      <c r="F32" s="122">
        <v>1875.48</v>
      </c>
      <c r="G32" s="122">
        <v>0</v>
      </c>
      <c r="H32" s="123">
        <f t="shared" si="1"/>
        <v>3569.9999999999995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4.6100000000000003</v>
      </c>
      <c r="E35" s="122">
        <f t="shared" si="0"/>
        <v>2504.61</v>
      </c>
      <c r="F35" s="122">
        <v>625.14</v>
      </c>
      <c r="G35" s="122">
        <v>629.47</v>
      </c>
      <c r="H35" s="123">
        <f t="shared" si="1"/>
        <v>1250.0000000000002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1107.73</v>
      </c>
      <c r="E37" s="122">
        <f t="shared" si="0"/>
        <v>5107.7299999999996</v>
      </c>
      <c r="F37" s="122">
        <v>5105.63</v>
      </c>
      <c r="G37" s="122">
        <v>2.1</v>
      </c>
      <c r="H37" s="123">
        <f t="shared" si="1"/>
        <v>-5.4578563890572696E-13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3476.79</v>
      </c>
      <c r="E38" s="122">
        <f t="shared" si="0"/>
        <v>6576.79</v>
      </c>
      <c r="F38" s="122">
        <v>5755.79</v>
      </c>
      <c r="G38" s="122">
        <v>276</v>
      </c>
      <c r="H38" s="123">
        <f t="shared" si="1"/>
        <v>545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1133.47</v>
      </c>
      <c r="E40" s="122">
        <f t="shared" si="0"/>
        <v>2433.4700000000003</v>
      </c>
      <c r="F40" s="122">
        <v>1933.47</v>
      </c>
      <c r="G40" s="122">
        <v>0</v>
      </c>
      <c r="H40" s="123">
        <f t="shared" si="1"/>
        <v>500.00000000000023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-11923.44</v>
      </c>
      <c r="E42" s="122">
        <f t="shared" si="0"/>
        <v>548126.56000000006</v>
      </c>
      <c r="F42" s="122">
        <v>518204.59</v>
      </c>
      <c r="G42" s="122">
        <v>5688.54</v>
      </c>
      <c r="H42" s="123">
        <f t="shared" si="1"/>
        <v>24233.430000000029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52700.94000000001</v>
      </c>
      <c r="E43" s="143">
        <f t="shared" si="3"/>
        <v>809625.94000000006</v>
      </c>
      <c r="F43" s="143">
        <f t="shared" si="3"/>
        <v>743402.85000000009</v>
      </c>
      <c r="G43" s="143">
        <f t="shared" si="3"/>
        <v>7547.3600000000006</v>
      </c>
      <c r="H43" s="144">
        <f t="shared" si="3"/>
        <v>58675.730000000032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-13177.47</v>
      </c>
      <c r="E48" s="122">
        <f t="shared" ref="E48:E71" si="4">C48+D48</f>
        <v>154302.53</v>
      </c>
      <c r="F48" s="122">
        <v>86566.78</v>
      </c>
      <c r="G48" s="122">
        <v>758.42</v>
      </c>
      <c r="H48" s="123">
        <f t="shared" ref="H48:H86" si="5">((E48-F48)-G48)</f>
        <v>66977.33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-4494.3999999999996</v>
      </c>
      <c r="E49" s="122">
        <f t="shared" si="4"/>
        <v>37105.599999999999</v>
      </c>
      <c r="F49" s="122">
        <v>10927.62</v>
      </c>
      <c r="G49" s="122">
        <v>7093.8</v>
      </c>
      <c r="H49" s="123">
        <f t="shared" si="5"/>
        <v>19084.179999999997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-365.61</v>
      </c>
      <c r="E50" s="122">
        <f t="shared" si="4"/>
        <v>166227.39000000001</v>
      </c>
      <c r="F50" s="122">
        <v>130875.43</v>
      </c>
      <c r="G50" s="122">
        <v>3660.87</v>
      </c>
      <c r="H50" s="123">
        <f t="shared" si="5"/>
        <v>31691.090000000022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228369.83</v>
      </c>
      <c r="G52" s="131">
        <f>SUM(G48:G51)</f>
        <v>11513.09</v>
      </c>
      <c r="H52" s="123">
        <f t="shared" si="5"/>
        <v>118252.60000000003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-1194.48</v>
      </c>
      <c r="E53" s="122">
        <f t="shared" si="4"/>
        <v>25705.52</v>
      </c>
      <c r="F53" s="122">
        <v>22283.919999999998</v>
      </c>
      <c r="G53" s="122">
        <v>55</v>
      </c>
      <c r="H53" s="123">
        <f t="shared" si="5"/>
        <v>3366.6000000000022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-1951.51</v>
      </c>
      <c r="E54" s="122">
        <f t="shared" si="4"/>
        <v>61048.49</v>
      </c>
      <c r="F54" s="122">
        <v>52656.75</v>
      </c>
      <c r="G54" s="122">
        <v>0</v>
      </c>
      <c r="H54" s="123">
        <f t="shared" si="5"/>
        <v>8391.739999999998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-10714.03</v>
      </c>
      <c r="E56" s="122">
        <f t="shared" si="4"/>
        <v>9285.9699999999993</v>
      </c>
      <c r="F56" s="122">
        <v>2684</v>
      </c>
      <c r="G56" s="122">
        <v>0</v>
      </c>
      <c r="H56" s="123">
        <f t="shared" si="5"/>
        <v>6601.9699999999993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130530</v>
      </c>
      <c r="G57" s="122">
        <v>0</v>
      </c>
      <c r="H57" s="123">
        <f t="shared" si="5"/>
        <v>470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12788.44</v>
      </c>
      <c r="G60" s="122">
        <v>0</v>
      </c>
      <c r="H60" s="123">
        <f t="shared" si="5"/>
        <v>5257.9999999999982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16440.14</v>
      </c>
      <c r="G62" s="122">
        <v>0</v>
      </c>
      <c r="H62" s="123">
        <f t="shared" si="5"/>
        <v>192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-452511.63</v>
      </c>
      <c r="E64" s="122">
        <f t="shared" si="4"/>
        <v>4592368.37</v>
      </c>
      <c r="F64" s="122">
        <v>50258.84</v>
      </c>
      <c r="G64" s="122">
        <v>2165872.4500000002</v>
      </c>
      <c r="H64" s="123">
        <f t="shared" si="5"/>
        <v>2376237.08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-349895.78</v>
      </c>
      <c r="E65" s="131">
        <f>SUM(E53:E64)</f>
        <v>5457134.2199999997</v>
      </c>
      <c r="F65" s="131">
        <f>SUM(F53:F64)</f>
        <v>887797.84</v>
      </c>
      <c r="G65" s="131">
        <f>SUM(G53:G64)</f>
        <v>2166012.6500000004</v>
      </c>
      <c r="H65" s="158">
        <f t="shared" si="5"/>
        <v>2403323.7299999995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3957</v>
      </c>
      <c r="G67" s="122">
        <v>2488</v>
      </c>
      <c r="H67" s="123">
        <f t="shared" si="5"/>
        <v>4955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-6117.99</v>
      </c>
      <c r="E69" s="131">
        <f>SUM(E66:E68)</f>
        <v>23282.010000000002</v>
      </c>
      <c r="F69" s="131">
        <f>SUM(F66:F68)</f>
        <v>3957</v>
      </c>
      <c r="G69" s="131">
        <f>SUM(G66:G68)</f>
        <v>6270.01</v>
      </c>
      <c r="H69" s="158">
        <f t="shared" si="5"/>
        <v>13055.000000000002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2700</v>
      </c>
      <c r="G70" s="122">
        <v>4000</v>
      </c>
      <c r="H70" s="123">
        <f t="shared" si="5"/>
        <v>300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2700</v>
      </c>
      <c r="G72" s="161">
        <f>SUM(G70:G71)</f>
        <v>4000</v>
      </c>
      <c r="H72" s="162">
        <f t="shared" si="5"/>
        <v>300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-322050.31</v>
      </c>
      <c r="E73" s="198">
        <f>+E72+E69+E65+E52+E43</f>
        <v>6655177.6900000004</v>
      </c>
      <c r="F73" s="165">
        <f>+F72+F69+F65+F52+F43</f>
        <v>1866227.52</v>
      </c>
      <c r="G73" s="166">
        <f>+G72+G69+G65+G52+G43</f>
        <v>2195343.11</v>
      </c>
      <c r="H73" s="167">
        <f t="shared" si="5"/>
        <v>2593607.06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5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5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3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2985</v>
      </c>
      <c r="G92" s="182">
        <v>0</v>
      </c>
      <c r="H92" s="123">
        <f t="shared" ref="H92:H103" si="13">((E92-F92)-G92)</f>
        <v>6521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18067.43</v>
      </c>
      <c r="E93" s="122">
        <f t="shared" si="12"/>
        <v>24827.43</v>
      </c>
      <c r="F93" s="122">
        <v>18034.8</v>
      </c>
      <c r="G93" s="127">
        <v>0</v>
      </c>
      <c r="H93" s="123">
        <f t="shared" si="13"/>
        <v>6792.630000000001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-5200</v>
      </c>
      <c r="E95" s="122">
        <f t="shared" si="12"/>
        <v>10800</v>
      </c>
      <c r="F95" s="122">
        <v>0</v>
      </c>
      <c r="G95" s="127">
        <v>0</v>
      </c>
      <c r="H95" s="123">
        <f t="shared" si="13"/>
        <v>10800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233647.34</v>
      </c>
      <c r="E99" s="131">
        <f t="shared" si="14"/>
        <v>260967.34</v>
      </c>
      <c r="F99" s="131">
        <f t="shared" si="14"/>
        <v>23792.02</v>
      </c>
      <c r="G99" s="131">
        <f t="shared" si="14"/>
        <v>0</v>
      </c>
      <c r="H99" s="158">
        <f t="shared" si="13"/>
        <v>237175.32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5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5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33805.68</v>
      </c>
      <c r="G102" s="166">
        <f>SUM(G101+G99)</f>
        <v>0</v>
      </c>
      <c r="H102" s="167">
        <f t="shared" si="13"/>
        <v>237175.32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15421418.000000002</v>
      </c>
      <c r="F103" s="165">
        <f>+F24+F73+F80+F102+F86</f>
        <v>6326027.9800000014</v>
      </c>
      <c r="G103" s="166">
        <f>+G24+G73+G80+G86+G102</f>
        <v>2386902.46</v>
      </c>
      <c r="H103" s="167">
        <f t="shared" si="13"/>
        <v>6708487.5599999996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J105" sqref="J10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88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3079751.1</v>
      </c>
      <c r="G10" s="122">
        <v>80919.11</v>
      </c>
      <c r="H10" s="123">
        <f>((E10-F10)-G10)</f>
        <v>1583024.8799999997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1068221.1499999999</v>
      </c>
      <c r="G13" s="122">
        <v>55869.66</v>
      </c>
      <c r="H13" s="123">
        <f t="shared" si="1"/>
        <v>597189.4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181165.59</v>
      </c>
      <c r="G16" s="122">
        <v>27040.43</v>
      </c>
      <c r="H16" s="123">
        <f t="shared" si="1"/>
        <v>104950.72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56965.45</v>
      </c>
      <c r="G17" s="122">
        <v>6900.48</v>
      </c>
      <c r="H17" s="123">
        <f t="shared" si="1"/>
        <v>33988.960000000006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202662.39999999999</v>
      </c>
      <c r="G18" s="122">
        <v>31033.32</v>
      </c>
      <c r="H18" s="123">
        <f t="shared" si="1"/>
        <v>117893.72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76431.12</v>
      </c>
      <c r="G19" s="122">
        <v>10441.08</v>
      </c>
      <c r="H19" s="123">
        <f t="shared" si="1"/>
        <v>45833.039999999994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29965.75</v>
      </c>
      <c r="G20" s="122">
        <v>1120.8900000000001</v>
      </c>
      <c r="H20" s="123">
        <f t="shared" si="1"/>
        <v>15543.36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32655.919999999998</v>
      </c>
      <c r="G23" s="122">
        <v>10744.08</v>
      </c>
      <c r="H23" s="123">
        <f t="shared" si="1"/>
        <v>16350.000000000002</v>
      </c>
    </row>
    <row r="24" spans="1:11" ht="12.75" customHeight="1" x14ac:dyDescent="0.3">
      <c r="A24" s="128"/>
      <c r="B24" s="129" t="s">
        <v>25</v>
      </c>
      <c r="C24" s="130">
        <f>SUM(C10:C23)</f>
        <v>8309150</v>
      </c>
      <c r="D24" s="131">
        <f t="shared" ref="D24:H24" si="2">SUM(D10:D23)</f>
        <v>84899.460000000021</v>
      </c>
      <c r="E24" s="196">
        <f t="shared" si="2"/>
        <v>8394049.4600000009</v>
      </c>
      <c r="F24" s="133">
        <f t="shared" si="2"/>
        <v>4920020.2100000009</v>
      </c>
      <c r="G24" s="134">
        <f t="shared" si="2"/>
        <v>226330.09000000003</v>
      </c>
      <c r="H24" s="135">
        <f t="shared" si="2"/>
        <v>3247699.1599999997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-10289.68</v>
      </c>
      <c r="E25" s="122">
        <f t="shared" si="0"/>
        <v>25720.32</v>
      </c>
      <c r="F25" s="122">
        <v>23570.02</v>
      </c>
      <c r="G25" s="122">
        <v>0.5</v>
      </c>
      <c r="H25" s="123">
        <f t="shared" si="1"/>
        <v>2149.7999999999993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59569.82</v>
      </c>
      <c r="E27" s="122">
        <f t="shared" si="0"/>
        <v>83659.820000000007</v>
      </c>
      <c r="F27" s="122">
        <v>77734.52</v>
      </c>
      <c r="G27" s="122">
        <v>0.3</v>
      </c>
      <c r="H27" s="123">
        <f t="shared" si="1"/>
        <v>5925.0000000000027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-3392.87</v>
      </c>
      <c r="E30" s="122">
        <f t="shared" si="0"/>
        <v>17977.13</v>
      </c>
      <c r="F30" s="122">
        <v>13935.29</v>
      </c>
      <c r="G30" s="122">
        <v>771.84</v>
      </c>
      <c r="H30" s="123">
        <f t="shared" si="1"/>
        <v>3270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-2865.28</v>
      </c>
      <c r="E32" s="122">
        <f t="shared" si="0"/>
        <v>4274.7199999999993</v>
      </c>
      <c r="F32" s="122">
        <v>1875.48</v>
      </c>
      <c r="G32" s="122">
        <v>0</v>
      </c>
      <c r="H32" s="123">
        <f t="shared" si="1"/>
        <v>2399.2399999999993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4.6100000000000003</v>
      </c>
      <c r="E35" s="122">
        <f t="shared" si="0"/>
        <v>2504.61</v>
      </c>
      <c r="F35" s="122">
        <v>625.14</v>
      </c>
      <c r="G35" s="122">
        <v>629.47</v>
      </c>
      <c r="H35" s="123">
        <f t="shared" si="1"/>
        <v>1250.0000000000002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1142.0899999999999</v>
      </c>
      <c r="E37" s="122">
        <f t="shared" si="0"/>
        <v>5142.09</v>
      </c>
      <c r="F37" s="122">
        <v>5125.99</v>
      </c>
      <c r="G37" s="122">
        <v>2.1</v>
      </c>
      <c r="H37" s="123">
        <f t="shared" si="1"/>
        <v>14.000000000000364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3541.77</v>
      </c>
      <c r="E38" s="122">
        <f t="shared" si="0"/>
        <v>6641.77</v>
      </c>
      <c r="F38" s="122">
        <v>5865.77</v>
      </c>
      <c r="G38" s="122">
        <v>276</v>
      </c>
      <c r="H38" s="123">
        <f t="shared" si="1"/>
        <v>500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1404.67</v>
      </c>
      <c r="E40" s="122">
        <f t="shared" si="0"/>
        <v>2704.67</v>
      </c>
      <c r="F40" s="122">
        <v>2204.67</v>
      </c>
      <c r="G40" s="122">
        <v>0</v>
      </c>
      <c r="H40" s="123">
        <f t="shared" si="1"/>
        <v>500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59815.22</v>
      </c>
      <c r="E42" s="122">
        <f t="shared" si="0"/>
        <v>619865.22</v>
      </c>
      <c r="F42" s="122">
        <v>589679.59</v>
      </c>
      <c r="G42" s="122">
        <v>5688.54</v>
      </c>
      <c r="H42" s="123">
        <f t="shared" si="1"/>
        <v>24497.090000000004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122784.38</v>
      </c>
      <c r="E43" s="143">
        <f t="shared" si="3"/>
        <v>879709.38</v>
      </c>
      <c r="F43" s="143">
        <f t="shared" si="3"/>
        <v>815614.89</v>
      </c>
      <c r="G43" s="143">
        <f t="shared" si="3"/>
        <v>7547.3600000000006</v>
      </c>
      <c r="H43" s="144">
        <f t="shared" si="3"/>
        <v>56547.130000000005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-10759.56</v>
      </c>
      <c r="E48" s="122">
        <f t="shared" ref="E48:E71" si="4">C48+D48</f>
        <v>156720.44</v>
      </c>
      <c r="F48" s="122">
        <v>101092.05</v>
      </c>
      <c r="G48" s="122">
        <v>758.42</v>
      </c>
      <c r="H48" s="123">
        <f t="shared" ref="H48:H86" si="5">((E48-F48)-G48)</f>
        <v>54869.97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-6135.39</v>
      </c>
      <c r="E49" s="122">
        <f t="shared" si="4"/>
        <v>35464.61</v>
      </c>
      <c r="F49" s="122">
        <v>12282.65</v>
      </c>
      <c r="G49" s="122">
        <v>7093.8</v>
      </c>
      <c r="H49" s="123">
        <f t="shared" si="5"/>
        <v>16088.16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-1142.53</v>
      </c>
      <c r="E50" s="122">
        <f t="shared" si="4"/>
        <v>165450.47</v>
      </c>
      <c r="F50" s="122">
        <v>135606.15</v>
      </c>
      <c r="G50" s="122">
        <v>3660.87</v>
      </c>
      <c r="H50" s="123">
        <f t="shared" si="5"/>
        <v>26183.450000000008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248980.84999999998</v>
      </c>
      <c r="G52" s="131">
        <f>SUM(G48:G51)</f>
        <v>11513.09</v>
      </c>
      <c r="H52" s="123">
        <f t="shared" si="5"/>
        <v>97641.580000000045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-1112.48</v>
      </c>
      <c r="E53" s="122">
        <f t="shared" si="4"/>
        <v>25787.52</v>
      </c>
      <c r="F53" s="122">
        <v>22318.92</v>
      </c>
      <c r="G53" s="122">
        <v>55</v>
      </c>
      <c r="H53" s="123">
        <f t="shared" si="5"/>
        <v>3413.6000000000022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-763.75</v>
      </c>
      <c r="E54" s="122">
        <f t="shared" si="4"/>
        <v>62236.25</v>
      </c>
      <c r="F54" s="122">
        <v>56173.23</v>
      </c>
      <c r="G54" s="122">
        <v>0</v>
      </c>
      <c r="H54" s="123">
        <f t="shared" si="5"/>
        <v>6063.0199999999968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-10985.23</v>
      </c>
      <c r="E56" s="122">
        <f t="shared" si="4"/>
        <v>9014.77</v>
      </c>
      <c r="F56" s="122">
        <v>2684</v>
      </c>
      <c r="G56" s="122">
        <v>0</v>
      </c>
      <c r="H56" s="123">
        <f t="shared" si="5"/>
        <v>6330.77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130530</v>
      </c>
      <c r="G57" s="122">
        <v>0</v>
      </c>
      <c r="H57" s="123">
        <f t="shared" si="5"/>
        <v>470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14263.44</v>
      </c>
      <c r="G60" s="122">
        <v>0</v>
      </c>
      <c r="H60" s="123">
        <f t="shared" si="5"/>
        <v>3782.9999999999982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16254.01</v>
      </c>
      <c r="G62" s="122">
        <v>0</v>
      </c>
      <c r="H62" s="123">
        <f t="shared" si="5"/>
        <v>378.1299999999992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-541486.63</v>
      </c>
      <c r="E64" s="122">
        <f t="shared" si="4"/>
        <v>4503393.37</v>
      </c>
      <c r="F64" s="122">
        <v>50258.84</v>
      </c>
      <c r="G64" s="122">
        <v>2165872.4500000002</v>
      </c>
      <c r="H64" s="123">
        <f t="shared" si="5"/>
        <v>2287262.08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-437612.22</v>
      </c>
      <c r="E65" s="131">
        <f>SUM(E53:E64)</f>
        <v>5369417.7800000003</v>
      </c>
      <c r="F65" s="131">
        <f>SUM(F53:F64)</f>
        <v>892898.19000000006</v>
      </c>
      <c r="G65" s="131">
        <f>SUM(G53:G64)</f>
        <v>2166012.6500000004</v>
      </c>
      <c r="H65" s="158">
        <f t="shared" si="5"/>
        <v>2310506.9399999995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28</v>
      </c>
      <c r="E67" s="122">
        <f t="shared" si="4"/>
        <v>11428</v>
      </c>
      <c r="F67" s="122">
        <v>4836</v>
      </c>
      <c r="G67" s="122">
        <v>2488</v>
      </c>
      <c r="H67" s="123">
        <f t="shared" si="5"/>
        <v>4104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945</v>
      </c>
      <c r="G68" s="122">
        <v>2324.09</v>
      </c>
      <c r="H68" s="123">
        <f t="shared" si="5"/>
        <v>5055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-6089.99</v>
      </c>
      <c r="E69" s="131">
        <f>SUM(E66:E68)</f>
        <v>23310.010000000002</v>
      </c>
      <c r="F69" s="131">
        <f>SUM(F66:F68)</f>
        <v>5781</v>
      </c>
      <c r="G69" s="131">
        <f>SUM(G66:G68)</f>
        <v>6270.01</v>
      </c>
      <c r="H69" s="158">
        <f t="shared" si="5"/>
        <v>11259.000000000002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0</v>
      </c>
      <c r="G71" s="122">
        <v>0</v>
      </c>
      <c r="H71" s="123">
        <f t="shared" si="5"/>
        <v>14125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6480</v>
      </c>
      <c r="G72" s="161">
        <f>SUM(G70:G71)</f>
        <v>4000</v>
      </c>
      <c r="H72" s="162">
        <f t="shared" si="5"/>
        <v>14125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-322050.30999999994</v>
      </c>
      <c r="E73" s="198">
        <f>+E72+E69+E65+E52+E43</f>
        <v>6655177.6900000004</v>
      </c>
      <c r="F73" s="165">
        <f>+F72+F69+F65+F52+F43</f>
        <v>1969754.9300000002</v>
      </c>
      <c r="G73" s="166">
        <f>+G72+G69+G65+G52+G43</f>
        <v>2195343.11</v>
      </c>
      <c r="H73" s="167">
        <f t="shared" si="5"/>
        <v>2490079.65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5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5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3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2985</v>
      </c>
      <c r="G92" s="182">
        <v>0</v>
      </c>
      <c r="H92" s="123">
        <f t="shared" ref="H92:H103" si="13">((E92-F92)-G92)</f>
        <v>6521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18067.43</v>
      </c>
      <c r="E93" s="122">
        <f t="shared" si="12"/>
        <v>24827.43</v>
      </c>
      <c r="F93" s="122">
        <v>18034.8</v>
      </c>
      <c r="G93" s="127">
        <v>0</v>
      </c>
      <c r="H93" s="123">
        <f t="shared" si="13"/>
        <v>6792.630000000001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-5200</v>
      </c>
      <c r="E95" s="122">
        <f t="shared" si="12"/>
        <v>10800</v>
      </c>
      <c r="F95" s="122">
        <v>0</v>
      </c>
      <c r="G95" s="127">
        <v>0</v>
      </c>
      <c r="H95" s="123">
        <f t="shared" si="13"/>
        <v>10800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233647.34</v>
      </c>
      <c r="E99" s="131">
        <f t="shared" si="14"/>
        <v>260967.34</v>
      </c>
      <c r="F99" s="131">
        <f t="shared" si="14"/>
        <v>23792.02</v>
      </c>
      <c r="G99" s="131">
        <f t="shared" si="14"/>
        <v>0</v>
      </c>
      <c r="H99" s="158">
        <f t="shared" si="13"/>
        <v>237175.32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5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5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33805.68</v>
      </c>
      <c r="G102" s="166">
        <f>SUM(G101+G99)</f>
        <v>0</v>
      </c>
      <c r="H102" s="167">
        <f t="shared" si="13"/>
        <v>237175.32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15421418.000000002</v>
      </c>
      <c r="F103" s="165">
        <f>+F24+F73+F80+F102+F86</f>
        <v>7020104.0900000008</v>
      </c>
      <c r="G103" s="166">
        <f>+G24+G73+G80+G86+G102</f>
        <v>2424359.7799999998</v>
      </c>
      <c r="H103" s="167">
        <f t="shared" si="13"/>
        <v>5976954.1300000008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91" workbookViewId="0">
      <selection activeCell="F108" sqref="F108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89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3464522.28</v>
      </c>
      <c r="G10" s="122">
        <v>91904.17</v>
      </c>
      <c r="H10" s="123">
        <f>((E10-F10)-G10)</f>
        <v>1187268.6400000001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1211492.76</v>
      </c>
      <c r="G13" s="122">
        <v>61895.4</v>
      </c>
      <c r="H13" s="123">
        <f t="shared" si="1"/>
        <v>447892.04999999993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203785.14</v>
      </c>
      <c r="G16" s="122">
        <v>30658.55</v>
      </c>
      <c r="H16" s="123">
        <f t="shared" si="1"/>
        <v>78713.049999999974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64617.73</v>
      </c>
      <c r="G17" s="122">
        <v>7745.43</v>
      </c>
      <c r="H17" s="123">
        <f t="shared" si="1"/>
        <v>25491.729999999996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228121.84</v>
      </c>
      <c r="G18" s="122">
        <v>35047.33</v>
      </c>
      <c r="H18" s="123">
        <f t="shared" si="1"/>
        <v>88420.27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86620.05</v>
      </c>
      <c r="G19" s="122">
        <v>11710.4</v>
      </c>
      <c r="H19" s="123">
        <f t="shared" si="1"/>
        <v>34374.789999999986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33851.51</v>
      </c>
      <c r="G20" s="122">
        <v>1120.96</v>
      </c>
      <c r="H20" s="123">
        <f t="shared" si="1"/>
        <v>11657.529999999999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38697.919999999998</v>
      </c>
      <c r="G23" s="122">
        <v>10952.08</v>
      </c>
      <c r="H23" s="123">
        <f t="shared" si="1"/>
        <v>10100.000000000002</v>
      </c>
    </row>
    <row r="24" spans="1:11" ht="12.75" customHeight="1" x14ac:dyDescent="0.3">
      <c r="A24" s="128"/>
      <c r="B24" s="129" t="s">
        <v>25</v>
      </c>
      <c r="C24" s="130">
        <f>SUM(C10:C23)</f>
        <v>8309150</v>
      </c>
      <c r="D24" s="131">
        <f t="shared" ref="D24:H24" si="2">SUM(D10:D23)</f>
        <v>84899.460000000021</v>
      </c>
      <c r="E24" s="196">
        <f t="shared" si="2"/>
        <v>8394049.4600000009</v>
      </c>
      <c r="F24" s="133">
        <f t="shared" si="2"/>
        <v>5523910.96</v>
      </c>
      <c r="G24" s="134">
        <f t="shared" si="2"/>
        <v>253295.35999999999</v>
      </c>
      <c r="H24" s="135">
        <f t="shared" si="2"/>
        <v>2616843.1399999997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-9707.68</v>
      </c>
      <c r="E25" s="122">
        <f t="shared" si="0"/>
        <v>26302.32</v>
      </c>
      <c r="F25" s="122">
        <v>24422.12</v>
      </c>
      <c r="G25" s="122">
        <v>0.5</v>
      </c>
      <c r="H25" s="123">
        <f t="shared" si="1"/>
        <v>1879.7000000000007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59569.82</v>
      </c>
      <c r="E27" s="122">
        <f t="shared" si="0"/>
        <v>83659.820000000007</v>
      </c>
      <c r="F27" s="122">
        <v>77734.52</v>
      </c>
      <c r="G27" s="122">
        <v>0.3</v>
      </c>
      <c r="H27" s="123">
        <f t="shared" si="1"/>
        <v>5925.0000000000027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-3372.22</v>
      </c>
      <c r="E30" s="122">
        <f t="shared" si="0"/>
        <v>17997.78</v>
      </c>
      <c r="F30" s="122">
        <v>13955.94</v>
      </c>
      <c r="G30" s="122">
        <v>771.84</v>
      </c>
      <c r="H30" s="123">
        <f t="shared" si="1"/>
        <v>3269.9999999999982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-2865.28</v>
      </c>
      <c r="E32" s="122">
        <f t="shared" si="0"/>
        <v>4274.7199999999993</v>
      </c>
      <c r="F32" s="122">
        <v>1875.48</v>
      </c>
      <c r="G32" s="122">
        <v>0</v>
      </c>
      <c r="H32" s="123">
        <f t="shared" si="1"/>
        <v>2399.2399999999993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10.210000000000001</v>
      </c>
      <c r="E35" s="122">
        <f t="shared" si="0"/>
        <v>2510.21</v>
      </c>
      <c r="F35" s="122">
        <v>630.74</v>
      </c>
      <c r="G35" s="122">
        <v>629.47</v>
      </c>
      <c r="H35" s="123">
        <f t="shared" si="1"/>
        <v>1250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1142.0899999999999</v>
      </c>
      <c r="E37" s="122">
        <f t="shared" si="0"/>
        <v>5142.09</v>
      </c>
      <c r="F37" s="122">
        <v>5139.99</v>
      </c>
      <c r="G37" s="122">
        <v>2.1</v>
      </c>
      <c r="H37" s="123">
        <f t="shared" si="1"/>
        <v>3.6370906286720128E-13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3541.77</v>
      </c>
      <c r="E38" s="122">
        <f t="shared" si="0"/>
        <v>6641.77</v>
      </c>
      <c r="F38" s="122">
        <v>5865.77</v>
      </c>
      <c r="G38" s="122">
        <v>276</v>
      </c>
      <c r="H38" s="123">
        <f t="shared" si="1"/>
        <v>500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1455.12</v>
      </c>
      <c r="E40" s="122">
        <f t="shared" si="0"/>
        <v>2755.12</v>
      </c>
      <c r="F40" s="122">
        <v>2415.1</v>
      </c>
      <c r="G40" s="122">
        <v>0</v>
      </c>
      <c r="H40" s="123">
        <f t="shared" si="1"/>
        <v>340.02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933.93</v>
      </c>
      <c r="E41" s="122">
        <f t="shared" si="0"/>
        <v>3033.93</v>
      </c>
      <c r="F41" s="122">
        <v>2033.93</v>
      </c>
      <c r="G41" s="122">
        <v>0</v>
      </c>
      <c r="H41" s="123">
        <f t="shared" si="1"/>
        <v>999.99999999999977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56050.400000000001</v>
      </c>
      <c r="E42" s="122">
        <f t="shared" si="0"/>
        <v>616100.4</v>
      </c>
      <c r="F42" s="122">
        <v>589721.04</v>
      </c>
      <c r="G42" s="122">
        <v>5688.54</v>
      </c>
      <c r="H42" s="123">
        <f t="shared" si="1"/>
        <v>20690.819999999985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119693.45999999999</v>
      </c>
      <c r="E43" s="143">
        <f t="shared" si="3"/>
        <v>876618.46</v>
      </c>
      <c r="F43" s="143">
        <f t="shared" si="3"/>
        <v>816774.32000000007</v>
      </c>
      <c r="G43" s="143">
        <f t="shared" si="3"/>
        <v>7547.3600000000006</v>
      </c>
      <c r="H43" s="144">
        <f t="shared" si="3"/>
        <v>52296.779999999984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-8296.33</v>
      </c>
      <c r="E48" s="122">
        <f t="shared" ref="E48:E71" si="4">C48+D48</f>
        <v>159183.67000000001</v>
      </c>
      <c r="F48" s="122">
        <v>115435.76</v>
      </c>
      <c r="G48" s="122">
        <v>758.42</v>
      </c>
      <c r="H48" s="123">
        <f t="shared" ref="H48:H86" si="5">((E48-F48)-G48)</f>
        <v>42989.49000000002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-6079.77</v>
      </c>
      <c r="E49" s="122">
        <f t="shared" si="4"/>
        <v>35520.229999999996</v>
      </c>
      <c r="F49" s="122">
        <v>14467.77</v>
      </c>
      <c r="G49" s="122">
        <v>7093.8</v>
      </c>
      <c r="H49" s="123">
        <f t="shared" si="5"/>
        <v>13958.659999999996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-948.15</v>
      </c>
      <c r="E50" s="122">
        <f t="shared" si="4"/>
        <v>165644.85</v>
      </c>
      <c r="F50" s="122">
        <v>140619.81</v>
      </c>
      <c r="G50" s="122">
        <v>3660.87</v>
      </c>
      <c r="H50" s="123">
        <f t="shared" si="5"/>
        <v>21364.170000000009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-16024.25</v>
      </c>
      <c r="E52" s="131">
        <f>SUM(E48:E51)</f>
        <v>360848.75</v>
      </c>
      <c r="F52" s="131">
        <f>SUM(F48:F51)</f>
        <v>270523.33999999997</v>
      </c>
      <c r="G52" s="131">
        <f>SUM(G48:G51)</f>
        <v>11513.09</v>
      </c>
      <c r="H52" s="123">
        <f t="shared" si="5"/>
        <v>78812.320000000036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-1112.48</v>
      </c>
      <c r="E53" s="122">
        <f t="shared" si="4"/>
        <v>25787.52</v>
      </c>
      <c r="F53" s="122">
        <v>23315.919999999998</v>
      </c>
      <c r="G53" s="122">
        <v>55</v>
      </c>
      <c r="H53" s="123">
        <f t="shared" si="5"/>
        <v>2416.6000000000022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-751.06</v>
      </c>
      <c r="E54" s="122">
        <f t="shared" si="4"/>
        <v>62248.94</v>
      </c>
      <c r="F54" s="122">
        <v>57916.42</v>
      </c>
      <c r="G54" s="122">
        <v>0</v>
      </c>
      <c r="H54" s="123">
        <f t="shared" si="5"/>
        <v>4332.5200000000041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-10817.23</v>
      </c>
      <c r="E56" s="122">
        <f t="shared" si="4"/>
        <v>9182.77</v>
      </c>
      <c r="F56" s="122">
        <v>3020</v>
      </c>
      <c r="G56" s="122">
        <v>0</v>
      </c>
      <c r="H56" s="123">
        <f t="shared" si="5"/>
        <v>6162.77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130491.74</v>
      </c>
      <c r="G57" s="122">
        <v>0</v>
      </c>
      <c r="H57" s="123">
        <f t="shared" si="5"/>
        <v>508.25999999999476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350</v>
      </c>
      <c r="E59" s="122">
        <f t="shared" si="4"/>
        <v>850</v>
      </c>
      <c r="F59" s="122">
        <v>264</v>
      </c>
      <c r="G59" s="122">
        <v>0</v>
      </c>
      <c r="H59" s="123">
        <f t="shared" si="5"/>
        <v>586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14263.44</v>
      </c>
      <c r="G60" s="122">
        <v>0</v>
      </c>
      <c r="H60" s="123">
        <f t="shared" si="5"/>
        <v>3782.9999999999982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15976.98</v>
      </c>
      <c r="G62" s="122">
        <v>536.38</v>
      </c>
      <c r="H62" s="123">
        <f t="shared" si="5"/>
        <v>118.77999999999986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-541396.63</v>
      </c>
      <c r="E64" s="122">
        <f t="shared" si="4"/>
        <v>4503483.37</v>
      </c>
      <c r="F64" s="122">
        <v>50348.84</v>
      </c>
      <c r="G64" s="122">
        <v>2165872.4500000002</v>
      </c>
      <c r="H64" s="123">
        <f t="shared" si="5"/>
        <v>2287262.08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-437255.53</v>
      </c>
      <c r="E65" s="131">
        <f>SUM(E53:E64)</f>
        <v>5369774.4699999997</v>
      </c>
      <c r="F65" s="131">
        <f>SUM(F53:F64)</f>
        <v>895749.09</v>
      </c>
      <c r="G65" s="131">
        <f>SUM(G53:G64)</f>
        <v>2166549.0300000003</v>
      </c>
      <c r="H65" s="158">
        <f t="shared" si="5"/>
        <v>2307476.3499999996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49</v>
      </c>
      <c r="E67" s="122">
        <f t="shared" si="4"/>
        <v>11449</v>
      </c>
      <c r="F67" s="122">
        <v>5480</v>
      </c>
      <c r="G67" s="122">
        <v>2488</v>
      </c>
      <c r="H67" s="123">
        <f t="shared" si="5"/>
        <v>3481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945</v>
      </c>
      <c r="G68" s="122">
        <v>2324.09</v>
      </c>
      <c r="H68" s="123">
        <f t="shared" si="5"/>
        <v>5055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-6068.99</v>
      </c>
      <c r="E69" s="131">
        <f>SUM(E66:E68)</f>
        <v>23331.010000000002</v>
      </c>
      <c r="F69" s="131">
        <f>SUM(F66:F68)</f>
        <v>6425</v>
      </c>
      <c r="G69" s="131">
        <f>SUM(G66:G68)</f>
        <v>6270.01</v>
      </c>
      <c r="H69" s="158">
        <f t="shared" si="5"/>
        <v>10636.000000000002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0</v>
      </c>
      <c r="G71" s="122">
        <v>0</v>
      </c>
      <c r="H71" s="123">
        <f t="shared" si="5"/>
        <v>14125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6480</v>
      </c>
      <c r="G72" s="161">
        <f>SUM(G70:G71)</f>
        <v>4000</v>
      </c>
      <c r="H72" s="162">
        <f t="shared" si="5"/>
        <v>14125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-322050.31000000006</v>
      </c>
      <c r="E73" s="198">
        <f>+E72+E69+E65+E52+E43</f>
        <v>6655177.6899999995</v>
      </c>
      <c r="F73" s="165">
        <f>+F72+F69+F65+F52+F43</f>
        <v>1995951.75</v>
      </c>
      <c r="G73" s="166">
        <f>+G72+G69+G65+G52+G43</f>
        <v>2195879.4899999998</v>
      </c>
      <c r="H73" s="167">
        <f t="shared" si="5"/>
        <v>2463346.4499999997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5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5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3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8091</v>
      </c>
      <c r="G92" s="182">
        <v>0</v>
      </c>
      <c r="H92" s="123">
        <f t="shared" ref="H92:H103" si="13">((E92-F92)-G92)</f>
        <v>1415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18247.63</v>
      </c>
      <c r="E93" s="122">
        <f t="shared" si="12"/>
        <v>25007.63</v>
      </c>
      <c r="F93" s="122">
        <v>23101</v>
      </c>
      <c r="G93" s="127">
        <v>0</v>
      </c>
      <c r="H93" s="123">
        <f t="shared" si="13"/>
        <v>1906.630000000001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-6058.2</v>
      </c>
      <c r="E95" s="122">
        <f t="shared" si="12"/>
        <v>9941.7999999999993</v>
      </c>
      <c r="F95" s="122">
        <v>9922</v>
      </c>
      <c r="G95" s="127">
        <v>0</v>
      </c>
      <c r="H95" s="123">
        <f t="shared" si="13"/>
        <v>19.799999999999272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232969.34</v>
      </c>
      <c r="E99" s="131">
        <f t="shared" si="14"/>
        <v>260289.34</v>
      </c>
      <c r="F99" s="131">
        <f t="shared" si="14"/>
        <v>43886.22</v>
      </c>
      <c r="G99" s="131">
        <f t="shared" si="14"/>
        <v>0</v>
      </c>
      <c r="H99" s="158">
        <f t="shared" si="13"/>
        <v>216403.12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1456.66</v>
      </c>
      <c r="E100" s="122">
        <f t="shared" si="12"/>
        <v>10691.66</v>
      </c>
      <c r="F100" s="126">
        <v>10691.66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5">
      <c r="A101" s="159"/>
      <c r="B101" s="160" t="s">
        <v>44</v>
      </c>
      <c r="C101" s="161">
        <f>SUM(C100)</f>
        <v>9235</v>
      </c>
      <c r="D101" s="161">
        <f>SUM(D100)</f>
        <v>1456.66</v>
      </c>
      <c r="E101" s="161">
        <f>SUM(E100)</f>
        <v>10691.66</v>
      </c>
      <c r="F101" s="184">
        <f>SUM(F100)</f>
        <v>10691.66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5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54577.880000000005</v>
      </c>
      <c r="G102" s="166">
        <f>SUM(G101+G99)</f>
        <v>0</v>
      </c>
      <c r="H102" s="167">
        <f t="shared" si="13"/>
        <v>216403.12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165">
        <f>+F24+F73+F80+F102+F86</f>
        <v>7670963.8600000003</v>
      </c>
      <c r="G103" s="166">
        <f>+G24+G73+G80+G86+G102</f>
        <v>2451861.4299999997</v>
      </c>
      <c r="H103" s="167">
        <f t="shared" si="13"/>
        <v>5298592.71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workbookViewId="0">
      <selection activeCell="K9" sqref="K9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3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3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3">
      <c r="A7" s="202" t="s">
        <v>90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5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3850218.39</v>
      </c>
      <c r="G10" s="122">
        <v>101964.3</v>
      </c>
      <c r="H10" s="123">
        <f>((E10-F10)-G10)</f>
        <v>791512.39999999967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178700</v>
      </c>
      <c r="E12" s="122">
        <f t="shared" si="0"/>
        <v>682450</v>
      </c>
      <c r="F12" s="122">
        <v>111600</v>
      </c>
      <c r="G12" s="122">
        <v>1350</v>
      </c>
      <c r="H12" s="123">
        <f t="shared" si="1"/>
        <v>569500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124247.58</v>
      </c>
      <c r="E13" s="122">
        <f t="shared" si="0"/>
        <v>1721312.58</v>
      </c>
      <c r="F13" s="122">
        <v>1352855.29</v>
      </c>
      <c r="G13" s="122">
        <v>69862.59</v>
      </c>
      <c r="H13" s="123">
        <f t="shared" si="1"/>
        <v>298594.70000000007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75250</v>
      </c>
      <c r="E15" s="122">
        <f t="shared" si="0"/>
        <v>214350</v>
      </c>
      <c r="F15" s="122">
        <v>32450</v>
      </c>
      <c r="G15" s="122">
        <v>900</v>
      </c>
      <c r="H15" s="123">
        <f t="shared" si="1"/>
        <v>181000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226407.46</v>
      </c>
      <c r="G16" s="122">
        <v>34273.9</v>
      </c>
      <c r="H16" s="123">
        <f t="shared" si="1"/>
        <v>52475.38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72140.23</v>
      </c>
      <c r="G17" s="122">
        <v>8720.16</v>
      </c>
      <c r="H17" s="123">
        <f t="shared" si="1"/>
        <v>16994.500000000004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253570.24</v>
      </c>
      <c r="G18" s="122">
        <v>39072.379999999997</v>
      </c>
      <c r="H18" s="123">
        <f t="shared" si="1"/>
        <v>58946.820000000014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8897.8700000000008</v>
      </c>
      <c r="E19" s="122">
        <f t="shared" si="0"/>
        <v>132672.87</v>
      </c>
      <c r="F19" s="122">
        <v>96567.88</v>
      </c>
      <c r="G19" s="122">
        <v>13188.45</v>
      </c>
      <c r="H19" s="123">
        <f t="shared" si="1"/>
        <v>22916.53999999999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37737.269999999997</v>
      </c>
      <c r="G20" s="122">
        <v>1121.03</v>
      </c>
      <c r="H20" s="123">
        <f t="shared" si="1"/>
        <v>7771.7000000000035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41159.919999999998</v>
      </c>
      <c r="G23" s="122">
        <v>11240.08</v>
      </c>
      <c r="H23" s="123">
        <f t="shared" si="1"/>
        <v>7350.0000000000018</v>
      </c>
    </row>
    <row r="24" spans="1:11" ht="12.75" customHeight="1" x14ac:dyDescent="0.3">
      <c r="A24" s="128"/>
      <c r="B24" s="129" t="s">
        <v>25</v>
      </c>
      <c r="C24" s="130">
        <f>SUM(C10:C23)</f>
        <v>8309150</v>
      </c>
      <c r="D24" s="131">
        <f t="shared" ref="D24:H24" si="2">SUM(D10:D23)</f>
        <v>332899.46000000002</v>
      </c>
      <c r="E24" s="196">
        <f t="shared" si="2"/>
        <v>8642049.459999999</v>
      </c>
      <c r="F24" s="133">
        <f t="shared" si="2"/>
        <v>6122858.4100000001</v>
      </c>
      <c r="G24" s="134">
        <f t="shared" si="2"/>
        <v>281703.93000000005</v>
      </c>
      <c r="H24" s="135">
        <f t="shared" si="2"/>
        <v>2237487.1199999996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-11283.71</v>
      </c>
      <c r="E25" s="122">
        <f t="shared" si="0"/>
        <v>24726.29</v>
      </c>
      <c r="F25" s="122">
        <v>24421.62</v>
      </c>
      <c r="G25" s="122">
        <v>0.5</v>
      </c>
      <c r="H25" s="123">
        <f t="shared" si="1"/>
        <v>304.17000000000189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237.33</v>
      </c>
      <c r="G26" s="122">
        <v>0</v>
      </c>
      <c r="H26" s="123">
        <f t="shared" si="1"/>
        <v>404.1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62991.4</v>
      </c>
      <c r="E27" s="122">
        <f t="shared" si="0"/>
        <v>87081.4</v>
      </c>
      <c r="F27" s="122">
        <v>77804.52</v>
      </c>
      <c r="G27" s="122">
        <v>0.3</v>
      </c>
      <c r="H27" s="123">
        <f t="shared" si="1"/>
        <v>9276.5799999999908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5904.7</v>
      </c>
      <c r="E28" s="122">
        <f t="shared" si="0"/>
        <v>28304.7</v>
      </c>
      <c r="F28" s="122">
        <v>22305.200000000001</v>
      </c>
      <c r="G28" s="122">
        <v>159.5</v>
      </c>
      <c r="H28" s="123">
        <f t="shared" si="1"/>
        <v>5840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403.9</v>
      </c>
      <c r="E29" s="122">
        <f t="shared" si="0"/>
        <v>828.9</v>
      </c>
      <c r="F29" s="122">
        <v>828.9</v>
      </c>
      <c r="G29" s="122">
        <v>0</v>
      </c>
      <c r="H29" s="123">
        <f t="shared" si="1"/>
        <v>0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-1204.47</v>
      </c>
      <c r="E30" s="122">
        <f t="shared" si="0"/>
        <v>20165.53</v>
      </c>
      <c r="F30" s="122">
        <v>18583.16</v>
      </c>
      <c r="G30" s="122">
        <v>771.84</v>
      </c>
      <c r="H30" s="123">
        <f t="shared" si="1"/>
        <v>810.52999999999895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6446.91</v>
      </c>
      <c r="E31" s="122">
        <f t="shared" si="0"/>
        <v>24261.91</v>
      </c>
      <c r="F31" s="122">
        <v>16439.91</v>
      </c>
      <c r="G31" s="122">
        <v>0</v>
      </c>
      <c r="H31" s="123">
        <f t="shared" si="1"/>
        <v>7822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-4028.63</v>
      </c>
      <c r="E32" s="122">
        <f t="shared" si="0"/>
        <v>3111.37</v>
      </c>
      <c r="F32" s="122">
        <v>2328.1999999999998</v>
      </c>
      <c r="G32" s="122">
        <v>0</v>
      </c>
      <c r="H32" s="123">
        <f t="shared" si="1"/>
        <v>783.17000000000007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-25</v>
      </c>
      <c r="E34" s="122">
        <f t="shared" si="0"/>
        <v>475</v>
      </c>
      <c r="F34" s="122">
        <v>314.74</v>
      </c>
      <c r="G34" s="122">
        <v>16.66</v>
      </c>
      <c r="H34" s="123">
        <f t="shared" si="1"/>
        <v>143.6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-183.01</v>
      </c>
      <c r="E35" s="122">
        <f t="shared" si="0"/>
        <v>2316.9899999999998</v>
      </c>
      <c r="F35" s="122">
        <v>1067.02</v>
      </c>
      <c r="G35" s="122">
        <v>629.47</v>
      </c>
      <c r="H35" s="123">
        <f t="shared" si="1"/>
        <v>620.49999999999977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18427.349999999999</v>
      </c>
      <c r="E36" s="122">
        <f t="shared" si="0"/>
        <v>19487.349999999999</v>
      </c>
      <c r="F36" s="122">
        <v>12260</v>
      </c>
      <c r="G36" s="122">
        <v>0.15</v>
      </c>
      <c r="H36" s="123">
        <f t="shared" si="1"/>
        <v>7227.1999999999989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2106.69</v>
      </c>
      <c r="E37" s="122">
        <f t="shared" si="0"/>
        <v>6106.6900000000005</v>
      </c>
      <c r="F37" s="122">
        <v>6104.59</v>
      </c>
      <c r="G37" s="122">
        <v>2.1</v>
      </c>
      <c r="H37" s="123">
        <f t="shared" si="1"/>
        <v>3.6370906286720128E-13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4132.03</v>
      </c>
      <c r="E38" s="122">
        <f t="shared" si="0"/>
        <v>7232.03</v>
      </c>
      <c r="F38" s="122">
        <v>6456.03</v>
      </c>
      <c r="G38" s="122">
        <v>276</v>
      </c>
      <c r="H38" s="123">
        <f t="shared" si="1"/>
        <v>500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1534.32</v>
      </c>
      <c r="E40" s="122">
        <f t="shared" si="0"/>
        <v>2834.3199999999997</v>
      </c>
      <c r="F40" s="122">
        <v>2710.05</v>
      </c>
      <c r="G40" s="122">
        <v>0</v>
      </c>
      <c r="H40" s="123">
        <f t="shared" si="1"/>
        <v>124.26999999999953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2643.83</v>
      </c>
      <c r="E41" s="122">
        <f t="shared" si="0"/>
        <v>4743.83</v>
      </c>
      <c r="F41" s="122">
        <v>4681.7299999999996</v>
      </c>
      <c r="G41" s="122">
        <v>0</v>
      </c>
      <c r="H41" s="123">
        <f t="shared" si="1"/>
        <v>62.100000000000364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57278.09</v>
      </c>
      <c r="E42" s="122">
        <f t="shared" si="0"/>
        <v>617328.09</v>
      </c>
      <c r="F42" s="122">
        <v>588109.47</v>
      </c>
      <c r="G42" s="122">
        <v>5688.54</v>
      </c>
      <c r="H42" s="123">
        <f t="shared" si="1"/>
        <v>23530.079999999994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143988.04</v>
      </c>
      <c r="E43" s="143">
        <f t="shared" si="3"/>
        <v>900913.04</v>
      </c>
      <c r="F43" s="143">
        <f t="shared" si="3"/>
        <v>835617.37999999989</v>
      </c>
      <c r="G43" s="143">
        <f t="shared" si="3"/>
        <v>7547.3600000000006</v>
      </c>
      <c r="H43" s="144">
        <f t="shared" si="3"/>
        <v>57748.299999999981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-7700.29</v>
      </c>
      <c r="E48" s="122">
        <f t="shared" ref="E48:E71" si="4">C48+D48</f>
        <v>159779.71</v>
      </c>
      <c r="F48" s="122">
        <v>130472.49</v>
      </c>
      <c r="G48" s="122">
        <v>758.42</v>
      </c>
      <c r="H48" s="123">
        <f t="shared" ref="H48:H86" si="5">((E48-F48)-G48)</f>
        <v>28548.799999999988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-6079.77</v>
      </c>
      <c r="E49" s="122">
        <f t="shared" si="4"/>
        <v>35520.229999999996</v>
      </c>
      <c r="F49" s="122">
        <v>14515.28</v>
      </c>
      <c r="G49" s="122">
        <v>7093.8</v>
      </c>
      <c r="H49" s="123">
        <f t="shared" si="5"/>
        <v>13911.149999999998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-948.15</v>
      </c>
      <c r="E50" s="122">
        <f t="shared" si="4"/>
        <v>165644.85</v>
      </c>
      <c r="F50" s="122">
        <v>145222.75</v>
      </c>
      <c r="G50" s="122">
        <v>3660.87</v>
      </c>
      <c r="H50" s="123">
        <f t="shared" si="5"/>
        <v>16761.230000000007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-15428.210000000001</v>
      </c>
      <c r="E52" s="131">
        <f>SUM(E48:E51)</f>
        <v>361444.79000000004</v>
      </c>
      <c r="F52" s="131">
        <f>SUM(F48:F51)</f>
        <v>290210.52</v>
      </c>
      <c r="G52" s="131">
        <f>SUM(G48:G51)</f>
        <v>11513.09</v>
      </c>
      <c r="H52" s="123">
        <f t="shared" si="5"/>
        <v>59721.180000000022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-1863.86</v>
      </c>
      <c r="E53" s="122">
        <f t="shared" si="4"/>
        <v>25036.14</v>
      </c>
      <c r="F53" s="122">
        <v>22976.97</v>
      </c>
      <c r="G53" s="122">
        <v>55</v>
      </c>
      <c r="H53" s="123">
        <f t="shared" si="5"/>
        <v>2004.1699999999983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-747.06</v>
      </c>
      <c r="E54" s="122">
        <f t="shared" si="4"/>
        <v>62252.94</v>
      </c>
      <c r="F54" s="122">
        <v>58710.53</v>
      </c>
      <c r="G54" s="122">
        <v>0</v>
      </c>
      <c r="H54" s="123">
        <f t="shared" si="5"/>
        <v>3542.4100000000035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-10817.23</v>
      </c>
      <c r="E56" s="122">
        <f t="shared" si="4"/>
        <v>9182.77</v>
      </c>
      <c r="F56" s="122">
        <v>3146</v>
      </c>
      <c r="G56" s="122">
        <v>0</v>
      </c>
      <c r="H56" s="123">
        <f t="shared" si="5"/>
        <v>6036.77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130491.74</v>
      </c>
      <c r="G57" s="122">
        <v>0</v>
      </c>
      <c r="H57" s="123">
        <f t="shared" si="5"/>
        <v>508.25999999999476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350</v>
      </c>
      <c r="E59" s="122">
        <f t="shared" si="4"/>
        <v>850</v>
      </c>
      <c r="F59" s="122">
        <v>350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107.9</v>
      </c>
      <c r="E60" s="122">
        <f t="shared" si="4"/>
        <v>17687.900000000001</v>
      </c>
      <c r="F60" s="122">
        <v>14263.44</v>
      </c>
      <c r="G60" s="122">
        <v>0</v>
      </c>
      <c r="H60" s="123">
        <f t="shared" si="5"/>
        <v>3424.4600000000009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7811.37</v>
      </c>
      <c r="E61" s="122">
        <f t="shared" si="4"/>
        <v>7811.37</v>
      </c>
      <c r="F61" s="122">
        <v>7638.68</v>
      </c>
      <c r="G61" s="122">
        <v>0</v>
      </c>
      <c r="H61" s="123">
        <f t="shared" si="5"/>
        <v>172.6899999999996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15690.72</v>
      </c>
      <c r="G62" s="122">
        <v>536.38</v>
      </c>
      <c r="H62" s="123">
        <f t="shared" si="5"/>
        <v>405.04000000000008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-15293.7</v>
      </c>
      <c r="E63" s="122">
        <f t="shared" si="4"/>
        <v>585376.30000000005</v>
      </c>
      <c r="F63" s="122">
        <v>585064.92000000004</v>
      </c>
      <c r="G63" s="122">
        <v>21.2</v>
      </c>
      <c r="H63" s="123">
        <f t="shared" si="5"/>
        <v>290.18000000000467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-811622.71</v>
      </c>
      <c r="E64" s="122">
        <f t="shared" si="4"/>
        <v>4233257.29</v>
      </c>
      <c r="F64" s="122">
        <v>50348.84</v>
      </c>
      <c r="G64" s="122">
        <v>2165872.4500000002</v>
      </c>
      <c r="H64" s="123">
        <f t="shared" si="5"/>
        <v>2017036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-710181.14999999991</v>
      </c>
      <c r="E65" s="131">
        <f>SUM(E53:E64)</f>
        <v>5096848.8499999996</v>
      </c>
      <c r="F65" s="131">
        <f>SUM(F53:F64)</f>
        <v>896315.84</v>
      </c>
      <c r="G65" s="131">
        <f>SUM(G53:G64)</f>
        <v>2166549.0300000003</v>
      </c>
      <c r="H65" s="158">
        <f t="shared" si="5"/>
        <v>2033983.9799999995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953</v>
      </c>
      <c r="G66" s="126">
        <v>1457.92</v>
      </c>
      <c r="H66" s="123">
        <f t="shared" si="5"/>
        <v>1147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84</v>
      </c>
      <c r="E67" s="122">
        <f t="shared" si="4"/>
        <v>11484</v>
      </c>
      <c r="F67" s="122">
        <v>6046</v>
      </c>
      <c r="G67" s="122">
        <v>2488</v>
      </c>
      <c r="H67" s="123">
        <f t="shared" si="5"/>
        <v>2950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1890</v>
      </c>
      <c r="G68" s="122">
        <v>2324.09</v>
      </c>
      <c r="H68" s="123">
        <f t="shared" si="5"/>
        <v>4110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-6033.99</v>
      </c>
      <c r="E69" s="131">
        <f>SUM(E66:E68)</f>
        <v>23366.010000000002</v>
      </c>
      <c r="F69" s="131">
        <f>SUM(F66:F68)</f>
        <v>8889</v>
      </c>
      <c r="G69" s="131">
        <f>SUM(G66:G68)</f>
        <v>6270.01</v>
      </c>
      <c r="H69" s="158">
        <f t="shared" si="5"/>
        <v>8207.0000000000018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0</v>
      </c>
      <c r="G71" s="122">
        <v>0</v>
      </c>
      <c r="H71" s="123">
        <f t="shared" si="5"/>
        <v>14125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6480</v>
      </c>
      <c r="G72" s="161">
        <f>SUM(G70:G71)</f>
        <v>4000</v>
      </c>
      <c r="H72" s="162">
        <f t="shared" si="5"/>
        <v>14125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-570050.30999999982</v>
      </c>
      <c r="E73" s="198">
        <f>+E72+E69+E65+E52+E43</f>
        <v>6407177.6899999995</v>
      </c>
      <c r="F73" s="165">
        <f>+F72+F69+F65+F52+F43</f>
        <v>2037512.7399999998</v>
      </c>
      <c r="G73" s="166">
        <f>+G72+G69+G65+G52+G43</f>
        <v>2195879.4899999998</v>
      </c>
      <c r="H73" s="167">
        <f t="shared" si="5"/>
        <v>2173785.4599999995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5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5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3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2000</v>
      </c>
      <c r="G81" s="122">
        <v>2000</v>
      </c>
      <c r="H81" s="174">
        <f t="shared" si="5"/>
        <v>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2000</v>
      </c>
      <c r="G83" s="131">
        <f t="shared" ref="G83:H83" si="9">SUM(G81:G82)</f>
        <v>2000</v>
      </c>
      <c r="H83" s="131">
        <f t="shared" si="9"/>
        <v>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7637.65</v>
      </c>
      <c r="G86" s="166">
        <f t="shared" si="11"/>
        <v>2000</v>
      </c>
      <c r="H86" s="167">
        <f t="shared" si="5"/>
        <v>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8091</v>
      </c>
      <c r="G92" s="182">
        <v>0</v>
      </c>
      <c r="H92" s="123">
        <f t="shared" ref="H92:H103" si="13">((E92-F92)-G92)</f>
        <v>1415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18247.63</v>
      </c>
      <c r="E93" s="122">
        <f t="shared" si="12"/>
        <v>25007.63</v>
      </c>
      <c r="F93" s="122">
        <v>23101</v>
      </c>
      <c r="G93" s="127">
        <v>0</v>
      </c>
      <c r="H93" s="123">
        <f t="shared" si="13"/>
        <v>1906.630000000001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-6058.2</v>
      </c>
      <c r="E95" s="122">
        <f t="shared" si="12"/>
        <v>9941.7999999999993</v>
      </c>
      <c r="F95" s="122">
        <v>9922</v>
      </c>
      <c r="G95" s="127">
        <v>0</v>
      </c>
      <c r="H95" s="123">
        <f t="shared" si="13"/>
        <v>19.799999999999272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232969.34</v>
      </c>
      <c r="E99" s="131">
        <f t="shared" si="14"/>
        <v>260289.34</v>
      </c>
      <c r="F99" s="131">
        <f t="shared" si="14"/>
        <v>43886.22</v>
      </c>
      <c r="G99" s="131">
        <f t="shared" si="14"/>
        <v>0</v>
      </c>
      <c r="H99" s="158">
        <f t="shared" si="13"/>
        <v>216403.12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1456.66</v>
      </c>
      <c r="E100" s="122">
        <f t="shared" si="12"/>
        <v>10691.66</v>
      </c>
      <c r="F100" s="126">
        <v>10691.66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5">
      <c r="A101" s="159"/>
      <c r="B101" s="160" t="s">
        <v>44</v>
      </c>
      <c r="C101" s="161">
        <f>SUM(C100)</f>
        <v>9235</v>
      </c>
      <c r="D101" s="161">
        <f>SUM(D100)</f>
        <v>1456.66</v>
      </c>
      <c r="E101" s="161">
        <f>SUM(E100)</f>
        <v>10691.66</v>
      </c>
      <c r="F101" s="184">
        <f>SUM(F100)</f>
        <v>10691.66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5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54577.880000000005</v>
      </c>
      <c r="G102" s="166">
        <f>SUM(G101+G99)</f>
        <v>0</v>
      </c>
      <c r="H102" s="167">
        <f t="shared" si="13"/>
        <v>216403.12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15421417.999999998</v>
      </c>
      <c r="F103" s="165">
        <f>+F24+F73+F80+F102+F86</f>
        <v>8313472.3000000007</v>
      </c>
      <c r="G103" s="166">
        <f>+G24+G73+G80+G86+G102</f>
        <v>2480270</v>
      </c>
      <c r="H103" s="167">
        <f t="shared" si="13"/>
        <v>4627675.6999999974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EJECUCION ENE 2021</vt:lpstr>
      <vt:lpstr>EJECUCION FEB 2021</vt:lpstr>
      <vt:lpstr>EJECUCION MZO 2021</vt:lpstr>
      <vt:lpstr>EJECUCION ABR 2021</vt:lpstr>
      <vt:lpstr>EJECUCION MAY 2021</vt:lpstr>
      <vt:lpstr>EJECUCION JUN 2021</vt:lpstr>
      <vt:lpstr>EJECUCION JUL 2021</vt:lpstr>
      <vt:lpstr>EJECUCION AGO 2021</vt:lpstr>
      <vt:lpstr> EJECUCION SEPT 2021</vt:lpstr>
      <vt:lpstr> EJECUCION OCT 2021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2021-11-03T21:29:23Z</dcterms:modified>
</cp:coreProperties>
</file>