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jecución presupuestaria\"/>
    </mc:Choice>
  </mc:AlternateContent>
  <bookViews>
    <workbookView xWindow="0" yWindow="0" windowWidth="21600" windowHeight="9630" activeTab="4"/>
  </bookViews>
  <sheets>
    <sheet name="Febrero" sheetId="1" r:id="rId1"/>
    <sheet name="Marzo" sheetId="2" r:id="rId2"/>
    <sheet name="Abril" sheetId="3" r:id="rId3"/>
    <sheet name="mayo" sheetId="4" r:id="rId4"/>
    <sheet name="Junio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5" l="1"/>
  <c r="H101" i="5"/>
  <c r="G101" i="5"/>
  <c r="F101" i="5"/>
  <c r="E101" i="5"/>
  <c r="D101" i="5"/>
  <c r="D102" i="5" s="1"/>
  <c r="C101" i="5"/>
  <c r="H100" i="5"/>
  <c r="G99" i="5"/>
  <c r="F99" i="5"/>
  <c r="E99" i="5"/>
  <c r="E102" i="5" s="1"/>
  <c r="D99" i="5"/>
  <c r="C99" i="5"/>
  <c r="C102" i="5" s="1"/>
  <c r="H98" i="5"/>
  <c r="H97" i="5"/>
  <c r="H96" i="5"/>
  <c r="H95" i="5"/>
  <c r="H94" i="5"/>
  <c r="F89" i="5"/>
  <c r="G88" i="5"/>
  <c r="G89" i="5" s="1"/>
  <c r="F88" i="5"/>
  <c r="D88" i="5"/>
  <c r="C88" i="5"/>
  <c r="C89" i="5" s="1"/>
  <c r="H87" i="5"/>
  <c r="E87" i="5"/>
  <c r="E88" i="5" s="1"/>
  <c r="G86" i="5"/>
  <c r="F86" i="5"/>
  <c r="D86" i="5"/>
  <c r="C86" i="5"/>
  <c r="H85" i="5"/>
  <c r="E84" i="5"/>
  <c r="E86" i="5" s="1"/>
  <c r="H86" i="5" s="1"/>
  <c r="G83" i="5"/>
  <c r="F83" i="5"/>
  <c r="D83" i="5"/>
  <c r="D89" i="5" s="1"/>
  <c r="C83" i="5"/>
  <c r="E82" i="5"/>
  <c r="H82" i="5" s="1"/>
  <c r="H83" i="5" s="1"/>
  <c r="D81" i="5"/>
  <c r="G80" i="5"/>
  <c r="F80" i="5"/>
  <c r="F81" i="5" s="1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C76" i="5"/>
  <c r="E75" i="5"/>
  <c r="H75" i="5" s="1"/>
  <c r="G73" i="5"/>
  <c r="F73" i="5"/>
  <c r="D73" i="5"/>
  <c r="D74" i="5" s="1"/>
  <c r="C73" i="5"/>
  <c r="E72" i="5"/>
  <c r="H72" i="5" s="1"/>
  <c r="E71" i="5"/>
  <c r="H71" i="5" s="1"/>
  <c r="E70" i="5"/>
  <c r="H70" i="5" s="1"/>
  <c r="G69" i="5"/>
  <c r="F69" i="5"/>
  <c r="D69" i="5"/>
  <c r="C69" i="5"/>
  <c r="E68" i="5"/>
  <c r="H68" i="5" s="1"/>
  <c r="E67" i="5"/>
  <c r="H67" i="5" s="1"/>
  <c r="E66" i="5"/>
  <c r="H66" i="5" s="1"/>
  <c r="G65" i="5"/>
  <c r="G74" i="5" s="1"/>
  <c r="F65" i="5"/>
  <c r="D65" i="5"/>
  <c r="C65" i="5"/>
  <c r="C74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H54" i="5" s="1"/>
  <c r="E53" i="5"/>
  <c r="H53" i="5" s="1"/>
  <c r="G52" i="5"/>
  <c r="F52" i="5"/>
  <c r="F74" i="5" s="1"/>
  <c r="D52" i="5"/>
  <c r="C52" i="5"/>
  <c r="E51" i="5"/>
  <c r="H51" i="5" s="1"/>
  <c r="E50" i="5"/>
  <c r="H50" i="5" s="1"/>
  <c r="E49" i="5"/>
  <c r="H49" i="5" s="1"/>
  <c r="E48" i="5"/>
  <c r="E52" i="5" s="1"/>
  <c r="H52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H25" i="5" s="1"/>
  <c r="F24" i="5"/>
  <c r="D24" i="5"/>
  <c r="C24" i="5"/>
  <c r="E23" i="5"/>
  <c r="H23" i="5" s="1"/>
  <c r="G22" i="5"/>
  <c r="G24" i="5" s="1"/>
  <c r="E22" i="5"/>
  <c r="H22" i="5" s="1"/>
  <c r="H21" i="5"/>
  <c r="E21" i="5"/>
  <c r="H20" i="5"/>
  <c r="E20" i="5"/>
  <c r="H19" i="5"/>
  <c r="E19" i="5"/>
  <c r="H18" i="5"/>
  <c r="E18" i="5"/>
  <c r="H17" i="5"/>
  <c r="E17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F102" i="4"/>
  <c r="H101" i="4"/>
  <c r="H102" i="4" s="1"/>
  <c r="G101" i="4"/>
  <c r="F101" i="4"/>
  <c r="E101" i="4"/>
  <c r="E102" i="4" s="1"/>
  <c r="D101" i="4"/>
  <c r="D102" i="4" s="1"/>
  <c r="C101" i="4"/>
  <c r="H100" i="4"/>
  <c r="G99" i="4"/>
  <c r="H99" i="4" s="1"/>
  <c r="F99" i="4"/>
  <c r="E99" i="4"/>
  <c r="D99" i="4"/>
  <c r="C99" i="4"/>
  <c r="C102" i="4" s="1"/>
  <c r="H98" i="4"/>
  <c r="H97" i="4"/>
  <c r="H96" i="4"/>
  <c r="H95" i="4"/>
  <c r="H94" i="4"/>
  <c r="G89" i="4"/>
  <c r="F89" i="4"/>
  <c r="C89" i="4"/>
  <c r="G88" i="4"/>
  <c r="F88" i="4"/>
  <c r="D88" i="4"/>
  <c r="C88" i="4"/>
  <c r="E87" i="4"/>
  <c r="E88" i="4" s="1"/>
  <c r="G86" i="4"/>
  <c r="F86" i="4"/>
  <c r="D86" i="4"/>
  <c r="C86" i="4"/>
  <c r="H85" i="4"/>
  <c r="E84" i="4"/>
  <c r="E86" i="4" s="1"/>
  <c r="H86" i="4" s="1"/>
  <c r="G83" i="4"/>
  <c r="F83" i="4"/>
  <c r="D83" i="4"/>
  <c r="D89" i="4" s="1"/>
  <c r="C83" i="4"/>
  <c r="E82" i="4"/>
  <c r="H82" i="4" s="1"/>
  <c r="H83" i="4" s="1"/>
  <c r="F81" i="4"/>
  <c r="G80" i="4"/>
  <c r="F80" i="4"/>
  <c r="D80" i="4"/>
  <c r="C80" i="4"/>
  <c r="C81" i="4" s="1"/>
  <c r="E79" i="4"/>
  <c r="H79" i="4" s="1"/>
  <c r="E78" i="4"/>
  <c r="H78" i="4" s="1"/>
  <c r="E77" i="4"/>
  <c r="H77" i="4" s="1"/>
  <c r="G76" i="4"/>
  <c r="G81" i="4" s="1"/>
  <c r="F76" i="4"/>
  <c r="D76" i="4"/>
  <c r="D81" i="4" s="1"/>
  <c r="C76" i="4"/>
  <c r="E75" i="4"/>
  <c r="H75" i="4" s="1"/>
  <c r="G73" i="4"/>
  <c r="F73" i="4"/>
  <c r="F74" i="4" s="1"/>
  <c r="F103" i="4" s="1"/>
  <c r="D73" i="4"/>
  <c r="C73" i="4"/>
  <c r="E72" i="4"/>
  <c r="H72" i="4" s="1"/>
  <c r="E71" i="4"/>
  <c r="H71" i="4" s="1"/>
  <c r="E70" i="4"/>
  <c r="H70" i="4" s="1"/>
  <c r="G69" i="4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G74" i="4" s="1"/>
  <c r="F52" i="4"/>
  <c r="D52" i="4"/>
  <c r="D74" i="4" s="1"/>
  <c r="C52" i="4"/>
  <c r="C74" i="4" s="1"/>
  <c r="E51" i="4"/>
  <c r="H51" i="4" s="1"/>
  <c r="E50" i="4"/>
  <c r="H50" i="4" s="1"/>
  <c r="E49" i="4"/>
  <c r="H49" i="4" s="1"/>
  <c r="E48" i="4"/>
  <c r="E52" i="4" s="1"/>
  <c r="H52" i="4" s="1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43" i="4" s="1"/>
  <c r="H43" i="4" s="1"/>
  <c r="E25" i="4"/>
  <c r="H25" i="4" s="1"/>
  <c r="F24" i="4"/>
  <c r="D24" i="4"/>
  <c r="C24" i="4"/>
  <c r="E23" i="4"/>
  <c r="H23" i="4" s="1"/>
  <c r="G22" i="4"/>
  <c r="H22" i="4" s="1"/>
  <c r="E22" i="4"/>
  <c r="E21" i="4"/>
  <c r="H21" i="4" s="1"/>
  <c r="H20" i="4"/>
  <c r="E20" i="4"/>
  <c r="E19" i="4"/>
  <c r="H19" i="4" s="1"/>
  <c r="H18" i="4"/>
  <c r="E18" i="4"/>
  <c r="E17" i="4"/>
  <c r="H17" i="4" s="1"/>
  <c r="H16" i="4"/>
  <c r="E16" i="4"/>
  <c r="E15" i="4"/>
  <c r="H15" i="4" s="1"/>
  <c r="H14" i="4"/>
  <c r="E14" i="4"/>
  <c r="E13" i="4"/>
  <c r="H13" i="4" s="1"/>
  <c r="H12" i="4"/>
  <c r="E12" i="4"/>
  <c r="E11" i="4"/>
  <c r="H11" i="4" s="1"/>
  <c r="H10" i="4"/>
  <c r="E10" i="4"/>
  <c r="E24" i="4" s="1"/>
  <c r="D102" i="3"/>
  <c r="G101" i="3"/>
  <c r="F101" i="3"/>
  <c r="F102" i="3" s="1"/>
  <c r="E101" i="3"/>
  <c r="D101" i="3"/>
  <c r="C101" i="3"/>
  <c r="H100" i="3"/>
  <c r="G99" i="3"/>
  <c r="F99" i="3"/>
  <c r="E99" i="3"/>
  <c r="E102" i="3" s="1"/>
  <c r="D99" i="3"/>
  <c r="C99" i="3"/>
  <c r="C102" i="3" s="1"/>
  <c r="C103" i="3" s="1"/>
  <c r="H98" i="3"/>
  <c r="H97" i="3"/>
  <c r="H96" i="3"/>
  <c r="H95" i="3"/>
  <c r="H94" i="3"/>
  <c r="D89" i="3"/>
  <c r="G88" i="3"/>
  <c r="G89" i="3" s="1"/>
  <c r="F88" i="3"/>
  <c r="F89" i="3" s="1"/>
  <c r="D88" i="3"/>
  <c r="C88" i="3"/>
  <c r="C89" i="3" s="1"/>
  <c r="H87" i="3"/>
  <c r="E87" i="3"/>
  <c r="E88" i="3" s="1"/>
  <c r="G86" i="3"/>
  <c r="F86" i="3"/>
  <c r="D86" i="3"/>
  <c r="C86" i="3"/>
  <c r="H85" i="3"/>
  <c r="E84" i="3"/>
  <c r="E86" i="3" s="1"/>
  <c r="H86" i="3" s="1"/>
  <c r="G83" i="3"/>
  <c r="F83" i="3"/>
  <c r="D83" i="3"/>
  <c r="C83" i="3"/>
  <c r="E82" i="3"/>
  <c r="H82" i="3" s="1"/>
  <c r="H83" i="3" s="1"/>
  <c r="G81" i="3"/>
  <c r="D81" i="3"/>
  <c r="C81" i="3"/>
  <c r="G80" i="3"/>
  <c r="F80" i="3"/>
  <c r="F81" i="3" s="1"/>
  <c r="D80" i="3"/>
  <c r="C80" i="3"/>
  <c r="E79" i="3"/>
  <c r="H79" i="3" s="1"/>
  <c r="E78" i="3"/>
  <c r="H78" i="3" s="1"/>
  <c r="E77" i="3"/>
  <c r="H77" i="3" s="1"/>
  <c r="G76" i="3"/>
  <c r="F76" i="3"/>
  <c r="D76" i="3"/>
  <c r="C76" i="3"/>
  <c r="E75" i="3"/>
  <c r="H75" i="3" s="1"/>
  <c r="G73" i="3"/>
  <c r="G74" i="3" s="1"/>
  <c r="F73" i="3"/>
  <c r="D73" i="3"/>
  <c r="D74" i="3" s="1"/>
  <c r="C73" i="3"/>
  <c r="C74" i="3" s="1"/>
  <c r="E72" i="3"/>
  <c r="H72" i="3" s="1"/>
  <c r="E71" i="3"/>
  <c r="H71" i="3" s="1"/>
  <c r="E70" i="3"/>
  <c r="H70" i="3" s="1"/>
  <c r="G69" i="3"/>
  <c r="F69" i="3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F74" i="3" s="1"/>
  <c r="D52" i="3"/>
  <c r="C52" i="3"/>
  <c r="E51" i="3"/>
  <c r="H51" i="3" s="1"/>
  <c r="E50" i="3"/>
  <c r="H50" i="3" s="1"/>
  <c r="E49" i="3"/>
  <c r="H49" i="3" s="1"/>
  <c r="E48" i="3"/>
  <c r="H48" i="3" s="1"/>
  <c r="G43" i="3"/>
  <c r="F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F24" i="3"/>
  <c r="D24" i="3"/>
  <c r="C24" i="3"/>
  <c r="E23" i="3"/>
  <c r="H23" i="3" s="1"/>
  <c r="G22" i="3"/>
  <c r="G24" i="3" s="1"/>
  <c r="G103" i="3" s="1"/>
  <c r="E22" i="3"/>
  <c r="H22" i="3" s="1"/>
  <c r="H21" i="3"/>
  <c r="E21" i="3"/>
  <c r="H20" i="3"/>
  <c r="E20" i="3"/>
  <c r="H19" i="3"/>
  <c r="E19" i="3"/>
  <c r="H18" i="3"/>
  <c r="E18" i="3"/>
  <c r="H17" i="3"/>
  <c r="E17" i="3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D101" i="2"/>
  <c r="G100" i="2"/>
  <c r="F100" i="2"/>
  <c r="F101" i="2" s="1"/>
  <c r="E100" i="2"/>
  <c r="D100" i="2"/>
  <c r="C100" i="2"/>
  <c r="H99" i="2"/>
  <c r="G98" i="2"/>
  <c r="F98" i="2"/>
  <c r="E98" i="2"/>
  <c r="E101" i="2" s="1"/>
  <c r="D98" i="2"/>
  <c r="C98" i="2"/>
  <c r="C101" i="2" s="1"/>
  <c r="C102" i="2" s="1"/>
  <c r="H97" i="2"/>
  <c r="H96" i="2"/>
  <c r="H95" i="2"/>
  <c r="H94" i="2"/>
  <c r="H93" i="2"/>
  <c r="D90" i="2"/>
  <c r="G89" i="2"/>
  <c r="G90" i="2" s="1"/>
  <c r="F89" i="2"/>
  <c r="F90" i="2" s="1"/>
  <c r="D89" i="2"/>
  <c r="C89" i="2"/>
  <c r="C90" i="2" s="1"/>
  <c r="H88" i="2"/>
  <c r="E88" i="2"/>
  <c r="E89" i="2" s="1"/>
  <c r="G87" i="2"/>
  <c r="F87" i="2"/>
  <c r="D87" i="2"/>
  <c r="C87" i="2"/>
  <c r="H86" i="2"/>
  <c r="E85" i="2"/>
  <c r="E87" i="2" s="1"/>
  <c r="H87" i="2" s="1"/>
  <c r="G84" i="2"/>
  <c r="F84" i="2"/>
  <c r="D84" i="2"/>
  <c r="C84" i="2"/>
  <c r="E83" i="2"/>
  <c r="H83" i="2" s="1"/>
  <c r="H84" i="2" s="1"/>
  <c r="G82" i="2"/>
  <c r="D82" i="2"/>
  <c r="C82" i="2"/>
  <c r="G81" i="2"/>
  <c r="F81" i="2"/>
  <c r="F82" i="2" s="1"/>
  <c r="D81" i="2"/>
  <c r="C81" i="2"/>
  <c r="E80" i="2"/>
  <c r="H80" i="2" s="1"/>
  <c r="E79" i="2"/>
  <c r="H79" i="2" s="1"/>
  <c r="E78" i="2"/>
  <c r="H78" i="2" s="1"/>
  <c r="G77" i="2"/>
  <c r="F77" i="2"/>
  <c r="D77" i="2"/>
  <c r="C77" i="2"/>
  <c r="E76" i="2"/>
  <c r="H76" i="2" s="1"/>
  <c r="G74" i="2"/>
  <c r="G75" i="2" s="1"/>
  <c r="G102" i="2" s="1"/>
  <c r="F74" i="2"/>
  <c r="D74" i="2"/>
  <c r="D75" i="2" s="1"/>
  <c r="C74" i="2"/>
  <c r="C75" i="2" s="1"/>
  <c r="E73" i="2"/>
  <c r="H73" i="2" s="1"/>
  <c r="E72" i="2"/>
  <c r="H72" i="2" s="1"/>
  <c r="E71" i="2"/>
  <c r="H71" i="2" s="1"/>
  <c r="G70" i="2"/>
  <c r="F70" i="2"/>
  <c r="D70" i="2"/>
  <c r="C70" i="2"/>
  <c r="E69" i="2"/>
  <c r="H69" i="2" s="1"/>
  <c r="E68" i="2"/>
  <c r="H68" i="2" s="1"/>
  <c r="E67" i="2"/>
  <c r="H67" i="2" s="1"/>
  <c r="G66" i="2"/>
  <c r="F66" i="2"/>
  <c r="D66" i="2"/>
  <c r="C66" i="2"/>
  <c r="E65" i="2"/>
  <c r="H65" i="2" s="1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G53" i="2"/>
  <c r="F53" i="2"/>
  <c r="F75" i="2" s="1"/>
  <c r="D53" i="2"/>
  <c r="C53" i="2"/>
  <c r="E52" i="2"/>
  <c r="H52" i="2" s="1"/>
  <c r="E51" i="2"/>
  <c r="H51" i="2" s="1"/>
  <c r="E50" i="2"/>
  <c r="H50" i="2" s="1"/>
  <c r="E49" i="2"/>
  <c r="H49" i="2" s="1"/>
  <c r="G44" i="2"/>
  <c r="F44" i="2"/>
  <c r="D44" i="2"/>
  <c r="C44" i="2"/>
  <c r="E43" i="2"/>
  <c r="H43" i="2" s="1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G25" i="2"/>
  <c r="F25" i="2"/>
  <c r="F102" i="2" s="1"/>
  <c r="D25" i="2"/>
  <c r="C25" i="2"/>
  <c r="E24" i="2"/>
  <c r="H24" i="2" s="1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G99" i="1"/>
  <c r="F99" i="1"/>
  <c r="F100" i="1" s="1"/>
  <c r="E99" i="1"/>
  <c r="E100" i="1" s="1"/>
  <c r="D99" i="1"/>
  <c r="C99" i="1"/>
  <c r="H98" i="1"/>
  <c r="G97" i="1"/>
  <c r="H97" i="1" s="1"/>
  <c r="F97" i="1"/>
  <c r="E97" i="1"/>
  <c r="D97" i="1"/>
  <c r="C97" i="1"/>
  <c r="C100" i="1" s="1"/>
  <c r="H96" i="1"/>
  <c r="H95" i="1"/>
  <c r="H94" i="1"/>
  <c r="H93" i="1"/>
  <c r="H92" i="1"/>
  <c r="H88" i="1"/>
  <c r="G88" i="1"/>
  <c r="F88" i="1"/>
  <c r="F89" i="1" s="1"/>
  <c r="E88" i="1"/>
  <c r="D88" i="1"/>
  <c r="D89" i="1" s="1"/>
  <c r="C88" i="1"/>
  <c r="H87" i="1"/>
  <c r="G86" i="1"/>
  <c r="F86" i="1"/>
  <c r="E86" i="1"/>
  <c r="D86" i="1"/>
  <c r="C86" i="1"/>
  <c r="H85" i="1"/>
  <c r="H84" i="1"/>
  <c r="G83" i="1"/>
  <c r="F83" i="1"/>
  <c r="E83" i="1"/>
  <c r="D83" i="1"/>
  <c r="C83" i="1"/>
  <c r="H82" i="1"/>
  <c r="H83" i="1" s="1"/>
  <c r="H80" i="1"/>
  <c r="G80" i="1"/>
  <c r="F80" i="1"/>
  <c r="F81" i="1" s="1"/>
  <c r="E80" i="1"/>
  <c r="D80" i="1"/>
  <c r="C80" i="1"/>
  <c r="C81" i="1" s="1"/>
  <c r="H79" i="1"/>
  <c r="H78" i="1"/>
  <c r="H77" i="1"/>
  <c r="G76" i="1"/>
  <c r="G81" i="1" s="1"/>
  <c r="F76" i="1"/>
  <c r="E76" i="1"/>
  <c r="D76" i="1"/>
  <c r="D81" i="1" s="1"/>
  <c r="C76" i="1"/>
  <c r="H75" i="1"/>
  <c r="G73" i="1"/>
  <c r="F73" i="1"/>
  <c r="E73" i="1"/>
  <c r="D73" i="1"/>
  <c r="C73" i="1"/>
  <c r="H72" i="1"/>
  <c r="H71" i="1"/>
  <c r="H70" i="1"/>
  <c r="G69" i="1"/>
  <c r="F69" i="1"/>
  <c r="E69" i="1"/>
  <c r="D69" i="1"/>
  <c r="C69" i="1"/>
  <c r="H68" i="1"/>
  <c r="H67" i="1"/>
  <c r="H66" i="1"/>
  <c r="G65" i="1"/>
  <c r="F65" i="1"/>
  <c r="E65" i="1"/>
  <c r="H65" i="1" s="1"/>
  <c r="D65" i="1"/>
  <c r="C65" i="1"/>
  <c r="H64" i="1"/>
  <c r="H63" i="1"/>
  <c r="H62" i="1"/>
  <c r="H61" i="1"/>
  <c r="H60" i="1"/>
  <c r="H59" i="1"/>
  <c r="H58" i="1"/>
  <c r="H57" i="1"/>
  <c r="H56" i="1"/>
  <c r="H55" i="1"/>
  <c r="H54" i="1"/>
  <c r="H53" i="1"/>
  <c r="G52" i="1"/>
  <c r="F52" i="1"/>
  <c r="H52" i="1" s="1"/>
  <c r="E52" i="1"/>
  <c r="D52" i="1"/>
  <c r="C52" i="1"/>
  <c r="H51" i="1"/>
  <c r="H50" i="1"/>
  <c r="H49" i="1"/>
  <c r="H48" i="1"/>
  <c r="G43" i="1"/>
  <c r="F43" i="1"/>
  <c r="H43" i="1" s="1"/>
  <c r="E43" i="1"/>
  <c r="D43" i="1"/>
  <c r="C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G24" i="1"/>
  <c r="F24" i="1"/>
  <c r="D24" i="1"/>
  <c r="C24" i="1"/>
  <c r="E23" i="1"/>
  <c r="H23" i="1" s="1"/>
  <c r="H22" i="1"/>
  <c r="H21" i="1"/>
  <c r="H20" i="1"/>
  <c r="H19" i="1"/>
  <c r="H18" i="1"/>
  <c r="H17" i="1"/>
  <c r="H16" i="1"/>
  <c r="E15" i="1"/>
  <c r="E24" i="1" s="1"/>
  <c r="H14" i="1"/>
  <c r="H13" i="1"/>
  <c r="H12" i="1"/>
  <c r="H11" i="1"/>
  <c r="H10" i="1"/>
  <c r="G103" i="5" l="1"/>
  <c r="F103" i="5"/>
  <c r="D103" i="5"/>
  <c r="H102" i="5"/>
  <c r="H88" i="5"/>
  <c r="C103" i="5"/>
  <c r="E43" i="5"/>
  <c r="H43" i="5" s="1"/>
  <c r="E65" i="5"/>
  <c r="H65" i="5" s="1"/>
  <c r="E69" i="5"/>
  <c r="H69" i="5" s="1"/>
  <c r="E73" i="5"/>
  <c r="E83" i="5"/>
  <c r="E89" i="5" s="1"/>
  <c r="H89" i="5" s="1"/>
  <c r="H48" i="5"/>
  <c r="H84" i="5"/>
  <c r="H99" i="5"/>
  <c r="E24" i="5"/>
  <c r="E76" i="5"/>
  <c r="H76" i="5" s="1"/>
  <c r="E80" i="5"/>
  <c r="H88" i="4"/>
  <c r="D103" i="4"/>
  <c r="C103" i="4"/>
  <c r="G24" i="4"/>
  <c r="G103" i="4" s="1"/>
  <c r="E65" i="4"/>
  <c r="H65" i="4" s="1"/>
  <c r="E69" i="4"/>
  <c r="H69" i="4" s="1"/>
  <c r="E73" i="4"/>
  <c r="E83" i="4"/>
  <c r="E89" i="4" s="1"/>
  <c r="H89" i="4" s="1"/>
  <c r="H26" i="4"/>
  <c r="H48" i="4"/>
  <c r="H84" i="4"/>
  <c r="E76" i="4"/>
  <c r="H76" i="4" s="1"/>
  <c r="E80" i="4"/>
  <c r="H87" i="4"/>
  <c r="H88" i="3"/>
  <c r="F103" i="3"/>
  <c r="D103" i="3"/>
  <c r="E43" i="3"/>
  <c r="H43" i="3" s="1"/>
  <c r="E65" i="3"/>
  <c r="H65" i="3" s="1"/>
  <c r="E69" i="3"/>
  <c r="H69" i="3" s="1"/>
  <c r="E73" i="3"/>
  <c r="E83" i="3"/>
  <c r="E89" i="3" s="1"/>
  <c r="H89" i="3" s="1"/>
  <c r="H101" i="3"/>
  <c r="H84" i="3"/>
  <c r="H99" i="3"/>
  <c r="E52" i="3"/>
  <c r="H52" i="3" s="1"/>
  <c r="E76" i="3"/>
  <c r="H76" i="3" s="1"/>
  <c r="E80" i="3"/>
  <c r="E24" i="3"/>
  <c r="H89" i="2"/>
  <c r="D102" i="2"/>
  <c r="E53" i="2"/>
  <c r="H53" i="2" s="1"/>
  <c r="E44" i="2"/>
  <c r="H44" i="2" s="1"/>
  <c r="E66" i="2"/>
  <c r="H66" i="2" s="1"/>
  <c r="E70" i="2"/>
  <c r="H70" i="2" s="1"/>
  <c r="E74" i="2"/>
  <c r="E84" i="2"/>
  <c r="E90" i="2" s="1"/>
  <c r="H90" i="2" s="1"/>
  <c r="H100" i="2"/>
  <c r="H101" i="2" s="1"/>
  <c r="H85" i="2"/>
  <c r="H98" i="2"/>
  <c r="E77" i="2"/>
  <c r="H77" i="2" s="1"/>
  <c r="E81" i="2"/>
  <c r="E25" i="2"/>
  <c r="F74" i="1"/>
  <c r="F101" i="1" s="1"/>
  <c r="D74" i="1"/>
  <c r="H69" i="1"/>
  <c r="C74" i="1"/>
  <c r="G74" i="1"/>
  <c r="H76" i="1"/>
  <c r="E81" i="1"/>
  <c r="H81" i="1" s="1"/>
  <c r="C89" i="1"/>
  <c r="C101" i="1" s="1"/>
  <c r="G89" i="1"/>
  <c r="E89" i="1"/>
  <c r="E74" i="1"/>
  <c r="E101" i="1" s="1"/>
  <c r="D100" i="1"/>
  <c r="D101" i="1" s="1"/>
  <c r="H99" i="1"/>
  <c r="H100" i="1" s="1"/>
  <c r="H73" i="1"/>
  <c r="H89" i="1"/>
  <c r="H24" i="1"/>
  <c r="G101" i="1"/>
  <c r="H74" i="1"/>
  <c r="H15" i="1"/>
  <c r="H86" i="1"/>
  <c r="H24" i="5" l="1"/>
  <c r="H73" i="5"/>
  <c r="E74" i="5"/>
  <c r="H74" i="5" s="1"/>
  <c r="H80" i="5"/>
  <c r="E81" i="5"/>
  <c r="H81" i="5" s="1"/>
  <c r="H80" i="4"/>
  <c r="E81" i="4"/>
  <c r="H81" i="4" s="1"/>
  <c r="H73" i="4"/>
  <c r="E74" i="4"/>
  <c r="H24" i="4"/>
  <c r="H24" i="3"/>
  <c r="H73" i="3"/>
  <c r="E74" i="3"/>
  <c r="H74" i="3" s="1"/>
  <c r="H80" i="3"/>
  <c r="E81" i="3"/>
  <c r="H81" i="3" s="1"/>
  <c r="H102" i="3"/>
  <c r="H25" i="2"/>
  <c r="H81" i="2"/>
  <c r="E82" i="2"/>
  <c r="H82" i="2" s="1"/>
  <c r="H74" i="2"/>
  <c r="E75" i="2"/>
  <c r="H75" i="2" s="1"/>
  <c r="H101" i="1"/>
  <c r="E103" i="5" l="1"/>
  <c r="H103" i="5" s="1"/>
  <c r="H74" i="4"/>
  <c r="E103" i="4"/>
  <c r="H103" i="4" s="1"/>
  <c r="E103" i="3"/>
  <c r="H103" i="3" s="1"/>
  <c r="E102" i="2"/>
  <c r="H102" i="2" s="1"/>
</calcChain>
</file>

<file path=xl/sharedStrings.xml><?xml version="1.0" encoding="utf-8"?>
<sst xmlns="http://schemas.openxmlformats.org/spreadsheetml/2006/main" count="535" uniqueCount="86">
  <si>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</si>
  <si>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</si>
  <si>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</si>
  <si>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</si>
  <si>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28 DE FEBRERO DE 2017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</si>
  <si>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</si>
  <si>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</si>
  <si>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</si>
  <si>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</si>
  <si>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</si>
  <si>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</si>
  <si>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</si>
  <si>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</si>
  <si>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</si>
  <si>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</si>
  <si>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</si>
  <si>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</si>
  <si>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</si>
  <si>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</si>
  <si>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</si>
  <si>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</si>
  <si>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</si>
  <si>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</si>
  <si>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</si>
  <si>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Remuneraciones Diversas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</si>
  <si>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</si>
  <si>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</si>
  <si>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</si>
  <si>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</si>
  <si>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</si>
  <si>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</si>
  <si>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</si>
  <si>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</si>
  <si>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</si>
  <si>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</si>
  <si>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</si>
  <si>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</si>
  <si>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</si>
  <si>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</si>
  <si>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</si>
  <si>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</si>
  <si>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</si>
  <si>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</si>
  <si>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</si>
  <si>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</si>
  <si>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</si>
  <si>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</si>
  <si>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</si>
  <si>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</si>
  <si>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</si>
  <si>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</si>
  <si>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</si>
  <si>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</si>
  <si>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</si>
  <si>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Serv.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</si>
  <si>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</si>
  <si>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</si>
  <si>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</si>
  <si>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</si>
  <si>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</si>
  <si>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</si>
  <si>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</si>
  <si>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</si>
  <si>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</si>
  <si>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</si>
  <si>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</si>
  <si>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Desarrollo Informaticos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</si>
  <si>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</si>
  <si>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</si>
  <si>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</si>
  <si>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</si>
  <si>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</si>
  <si>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</si>
  <si>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</si>
  <si>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</si>
  <si>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</si>
  <si>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</si>
  <si>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</si>
  <si>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</si>
  <si>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</si>
  <si>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</si>
  <si>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31 DE MARZO DE 2017</t>
  </si>
  <si>
    <t>INFORME DE EJECUCION PRESUPUESTARIA</t>
  </si>
  <si>
    <t>AL  30 DE ABRIL DE 2017</t>
  </si>
  <si>
    <t>AL  31 DE MAYO DE 2017</t>
  </si>
  <si>
    <t>AL  30 DE JUNIO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</si>
</sst>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066BE"/>
        <bgColor indexed="64"/>
      </patternFill>
    </fill>
    <fill>
      <patternFill patternType="solid">
        <fgColor theme="3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44" fontId="9" fillId="0" borderId="6" xfId="2" applyFont="1" applyBorder="1"/>
    <xf numFmtId="44" fontId="9" fillId="0" borderId="7" xfId="2" applyFont="1" applyBorder="1"/>
    <xf numFmtId="0" fontId="8" fillId="0" borderId="8" xfId="0" applyFont="1" applyBorder="1"/>
    <xf numFmtId="0" fontId="8" fillId="0" borderId="9" xfId="0" applyFont="1" applyBorder="1"/>
    <xf numFmtId="44" fontId="9" fillId="0" borderId="9" xfId="2" applyFont="1" applyBorder="1"/>
    <xf numFmtId="44" fontId="9" fillId="0" borderId="10" xfId="2" applyFont="1" applyBorder="1"/>
    <xf numFmtId="44" fontId="9" fillId="0" borderId="10" xfId="2" applyFont="1" applyFill="1" applyBorder="1"/>
    <xf numFmtId="44" fontId="9" fillId="0" borderId="11" xfId="2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2" borderId="9" xfId="2" applyFont="1" applyFill="1" applyBorder="1"/>
    <xf numFmtId="44" fontId="7" fillId="3" borderId="9" xfId="2" applyFont="1" applyFill="1" applyBorder="1"/>
    <xf numFmtId="44" fontId="7" fillId="4" borderId="11" xfId="2" applyFont="1" applyFill="1" applyBorder="1"/>
    <xf numFmtId="166" fontId="7" fillId="5" borderId="7" xfId="1" applyNumberFormat="1" applyFont="1" applyFill="1" applyBorder="1"/>
    <xf numFmtId="0" fontId="8" fillId="0" borderId="12" xfId="0" applyFont="1" applyBorder="1"/>
    <xf numFmtId="0" fontId="8" fillId="0" borderId="13" xfId="0" applyFont="1" applyBorder="1"/>
    <xf numFmtId="44" fontId="9" fillId="0" borderId="13" xfId="2" applyFont="1" applyBorder="1"/>
    <xf numFmtId="44" fontId="9" fillId="0" borderId="14" xfId="2" applyFont="1" applyBorder="1"/>
    <xf numFmtId="0" fontId="8" fillId="0" borderId="1" xfId="0" applyFont="1" applyFill="1" applyBorder="1"/>
    <xf numFmtId="0" fontId="6" fillId="0" borderId="2" xfId="0" applyFont="1" applyFill="1" applyBorder="1"/>
    <xf numFmtId="44" fontId="7" fillId="0" borderId="2" xfId="2" applyFont="1" applyFill="1" applyBorder="1"/>
    <xf numFmtId="44" fontId="7" fillId="0" borderId="4" xfId="2" applyFont="1" applyBorder="1"/>
    <xf numFmtId="0" fontId="8" fillId="0" borderId="0" xfId="0" applyFont="1" applyFill="1" applyBorder="1"/>
    <xf numFmtId="0" fontId="6" fillId="0" borderId="0" xfId="0" applyFont="1" applyFill="1" applyBorder="1"/>
    <xf numFmtId="44" fontId="7" fillId="0" borderId="0" xfId="2" applyFont="1" applyFill="1" applyBorder="1"/>
    <xf numFmtId="44" fontId="7" fillId="0" borderId="0" xfId="2" applyFont="1" applyBorder="1"/>
    <xf numFmtId="44" fontId="6" fillId="0" borderId="2" xfId="2" applyFont="1" applyFill="1" applyBorder="1" applyAlignment="1">
      <alignment horizontal="center"/>
    </xf>
    <xf numFmtId="44" fontId="6" fillId="2" borderId="1" xfId="2" applyFont="1" applyFill="1" applyBorder="1" applyAlignment="1">
      <alignment horizontal="center"/>
    </xf>
    <xf numFmtId="44" fontId="6" fillId="3" borderId="2" xfId="2" applyFont="1" applyFill="1" applyBorder="1" applyAlignment="1">
      <alignment horizontal="center"/>
    </xf>
    <xf numFmtId="44" fontId="6" fillId="4" borderId="3" xfId="2" applyFont="1" applyFill="1" applyBorder="1" applyAlignment="1">
      <alignment horizontal="center"/>
    </xf>
    <xf numFmtId="44" fontId="6" fillId="5" borderId="4" xfId="2" applyFont="1" applyFill="1" applyBorder="1" applyAlignment="1">
      <alignment horizontal="center"/>
    </xf>
    <xf numFmtId="0" fontId="8" fillId="0" borderId="15" xfId="0" applyFont="1" applyBorder="1"/>
    <xf numFmtId="0" fontId="8" fillId="0" borderId="16" xfId="0" applyFont="1" applyBorder="1"/>
    <xf numFmtId="44" fontId="9" fillId="0" borderId="16" xfId="2" applyFont="1" applyBorder="1"/>
    <xf numFmtId="44" fontId="9" fillId="0" borderId="17" xfId="2" applyFont="1" applyBorder="1"/>
    <xf numFmtId="44" fontId="9" fillId="0" borderId="18" xfId="2" applyFont="1" applyBorder="1"/>
    <xf numFmtId="0" fontId="8" fillId="0" borderId="8" xfId="0" applyFont="1" applyFill="1" applyBorder="1"/>
    <xf numFmtId="44" fontId="7" fillId="0" borderId="18" xfId="2" applyFont="1" applyBorder="1"/>
    <xf numFmtId="0" fontId="6" fillId="0" borderId="8" xfId="0" applyFont="1" applyFill="1" applyBorder="1"/>
    <xf numFmtId="44" fontId="7" fillId="4" borderId="9" xfId="2" applyFont="1" applyFill="1" applyBorder="1"/>
    <xf numFmtId="44" fontId="7" fillId="5" borderId="18" xfId="2" applyFont="1" applyFill="1" applyBorder="1"/>
    <xf numFmtId="165" fontId="0" fillId="0" borderId="0" xfId="0" applyNumberFormat="1"/>
    <xf numFmtId="165" fontId="0" fillId="0" borderId="0" xfId="0" applyNumberFormat="1" applyFill="1"/>
    <xf numFmtId="0" fontId="8" fillId="0" borderId="12" xfId="0" applyFont="1" applyFill="1" applyBorder="1"/>
    <xf numFmtId="0" fontId="6" fillId="0" borderId="13" xfId="0" applyFont="1" applyFill="1" applyBorder="1"/>
    <xf numFmtId="44" fontId="7" fillId="0" borderId="13" xfId="2" applyFont="1" applyFill="1" applyBorder="1"/>
    <xf numFmtId="44" fontId="9" fillId="0" borderId="19" xfId="2" applyFont="1" applyBorder="1"/>
    <xf numFmtId="0" fontId="6" fillId="0" borderId="20" xfId="0" applyFont="1" applyFill="1" applyBorder="1"/>
    <xf numFmtId="0" fontId="6" fillId="0" borderId="21" xfId="0" applyFont="1" applyFill="1" applyBorder="1"/>
    <xf numFmtId="44" fontId="7" fillId="0" borderId="21" xfId="2" applyFont="1" applyFill="1" applyBorder="1"/>
    <xf numFmtId="44" fontId="7" fillId="2" borderId="21" xfId="2" applyFont="1" applyFill="1" applyBorder="1"/>
    <xf numFmtId="44" fontId="7" fillId="3" borderId="21" xfId="2" applyFont="1" applyFill="1" applyBorder="1"/>
    <xf numFmtId="44" fontId="7" fillId="4" borderId="21" xfId="2" applyFont="1" applyFill="1" applyBorder="1"/>
    <xf numFmtId="44" fontId="7" fillId="5" borderId="22" xfId="2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44" fontId="9" fillId="0" borderId="16" xfId="2" applyFont="1" applyFill="1" applyBorder="1"/>
    <xf numFmtId="165" fontId="9" fillId="0" borderId="0" xfId="0" applyNumberFormat="1" applyFont="1" applyFill="1"/>
    <xf numFmtId="0" fontId="8" fillId="0" borderId="9" xfId="0" applyFont="1" applyFill="1" applyBorder="1"/>
    <xf numFmtId="44" fontId="9" fillId="0" borderId="9" xfId="2" applyFont="1" applyFill="1" applyBorder="1"/>
    <xf numFmtId="44" fontId="9" fillId="0" borderId="13" xfId="2" applyFont="1" applyFill="1" applyBorder="1"/>
    <xf numFmtId="0" fontId="6" fillId="0" borderId="23" xfId="0" applyFont="1" applyFill="1" applyBorder="1"/>
    <xf numFmtId="0" fontId="6" fillId="0" borderId="24" xfId="0" applyFont="1" applyFill="1" applyBorder="1"/>
    <xf numFmtId="44" fontId="7" fillId="0" borderId="24" xfId="2" applyFont="1" applyFill="1" applyBorder="1"/>
    <xf numFmtId="44" fontId="7" fillId="2" borderId="24" xfId="2" applyFont="1" applyFill="1" applyBorder="1"/>
    <xf numFmtId="44" fontId="7" fillId="3" borderId="24" xfId="2" applyFont="1" applyFill="1" applyBorder="1"/>
    <xf numFmtId="44" fontId="7" fillId="4" borderId="24" xfId="2" applyFont="1" applyFill="1" applyBorder="1"/>
    <xf numFmtId="44" fontId="7" fillId="5" borderId="25" xfId="2" applyFont="1" applyFill="1" applyBorder="1"/>
    <xf numFmtId="0" fontId="6" fillId="0" borderId="1" xfId="0" applyFont="1" applyFill="1" applyBorder="1"/>
    <xf numFmtId="164" fontId="7" fillId="0" borderId="2" xfId="2" applyNumberFormat="1" applyFont="1" applyFill="1" applyBorder="1" applyProtection="1"/>
    <xf numFmtId="44" fontId="7" fillId="2" borderId="2" xfId="2" applyFont="1" applyFill="1" applyBorder="1"/>
    <xf numFmtId="44" fontId="7" fillId="3" borderId="2" xfId="2" applyFont="1" applyFill="1" applyBorder="1"/>
    <xf numFmtId="44" fontId="7" fillId="4" borderId="2" xfId="2" applyFont="1" applyFill="1" applyBorder="1"/>
    <xf numFmtId="44" fontId="7" fillId="5" borderId="4" xfId="2" applyFont="1" applyFill="1" applyBorder="1"/>
    <xf numFmtId="43" fontId="1" fillId="0" borderId="0" xfId="1"/>
    <xf numFmtId="165" fontId="0" fillId="0" borderId="0" xfId="0" applyNumberFormat="1" applyFill="1" applyBorder="1"/>
    <xf numFmtId="0" fontId="6" fillId="6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44" fontId="7" fillId="6" borderId="9" xfId="2" applyFont="1" applyFill="1" applyBorder="1"/>
    <xf numFmtId="44" fontId="7" fillId="7" borderId="11" xfId="2" applyFont="1" applyFill="1" applyBorder="1"/>
    <xf numFmtId="44" fontId="6" fillId="6" borderId="1" xfId="2" applyFont="1" applyFill="1" applyBorder="1" applyAlignment="1">
      <alignment horizontal="center"/>
    </xf>
    <xf numFmtId="44" fontId="6" fillId="7" borderId="3" xfId="2" applyFont="1" applyFill="1" applyBorder="1" applyAlignment="1">
      <alignment horizontal="center"/>
    </xf>
    <xf numFmtId="44" fontId="7" fillId="7" borderId="9" xfId="2" applyFont="1" applyFill="1" applyBorder="1"/>
    <xf numFmtId="44" fontId="7" fillId="6" borderId="21" xfId="2" applyFont="1" applyFill="1" applyBorder="1"/>
    <xf numFmtId="44" fontId="7" fillId="7" borderId="21" xfId="2" applyFont="1" applyFill="1" applyBorder="1"/>
    <xf numFmtId="44" fontId="7" fillId="7" borderId="24" xfId="2" applyFont="1" applyFill="1" applyBorder="1"/>
    <xf numFmtId="44" fontId="7" fillId="7" borderId="2" xfId="2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</xdr:rowOff>
    </xdr:from>
    <xdr:to>
      <xdr:col>1</xdr:col>
      <xdr:colOff>0</xdr:colOff>
      <xdr:row>3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"/>
          <a:ext cx="7334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0</xdr:col>
      <xdr:colOff>857250</xdr:colOff>
      <xdr:row>4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572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95250</xdr:rowOff>
    </xdr:from>
    <xdr:to>
      <xdr:col>1</xdr:col>
      <xdr:colOff>38100</xdr:colOff>
      <xdr:row>4</xdr:row>
      <xdr:rowOff>66675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800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790575</xdr:colOff>
      <xdr:row>3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0</xdr:rowOff>
    </xdr:from>
    <xdr:to>
      <xdr:col>0</xdr:col>
      <xdr:colOff>781051</xdr:colOff>
      <xdr:row>3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7620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3"/>
  <sheetViews>
    <sheetView workbookViewId="0">
      <selection activeCell="F5" sqref="F5"/>
    </sheetView>
  </sheetViews>
  <sheetFormatPr baseColWidth="10" defaultRowHeight="15" x14ac:dyDescent="0.25"/>
  <cols>
    <col min="2" max="2" width="32.5703125" customWidth="1"/>
    <col min="3" max="3" width="14.42578125" customWidth="1"/>
    <col min="4" max="4" width="13.85546875" customWidth="1"/>
    <col min="5" max="5" width="15" customWidth="1"/>
    <col min="6" max="6" width="15.7109375" customWidth="1"/>
    <col min="7" max="7" width="15.140625" customWidth="1"/>
    <col min="8" max="8" width="15.42578125" customWidth="1"/>
  </cols>
  <sheetData>
    <row r="2" spans="1:9" ht="15.75" x14ac:dyDescent="0.25">
      <c r="A2" s="1"/>
      <c r="B2" s="2" t="s">
        <v>0</v>
      </c>
      <c r="C2" s="2"/>
      <c r="D2" s="2"/>
      <c r="E2" s="2"/>
      <c r="F2" s="2"/>
      <c r="G2" s="2"/>
      <c r="H2" s="2"/>
      <c r="I2" s="2"/>
    </row>
    <row r="3" spans="1:9" x14ac:dyDescent="0.25">
      <c r="A3" s="1"/>
      <c r="B3" s="3" t="s">
        <v>1</v>
      </c>
      <c r="C3" s="3"/>
      <c r="D3" s="3"/>
      <c r="E3" s="3"/>
      <c r="F3" s="3"/>
      <c r="G3" s="4"/>
      <c r="H3" s="1"/>
      <c r="I3" s="1"/>
    </row>
    <row r="4" spans="1:9" x14ac:dyDescent="0.25">
      <c r="A4" s="5"/>
      <c r="B4" s="3" t="s">
        <v>2</v>
      </c>
      <c r="C4" s="3"/>
      <c r="D4" s="3"/>
      <c r="E4" s="3"/>
      <c r="F4" s="3"/>
      <c r="G4" s="4"/>
      <c r="H4" s="5"/>
      <c r="I4" s="1"/>
    </row>
    <row r="5" spans="1:9" x14ac:dyDescent="0.25">
      <c r="A5" s="5"/>
      <c r="B5" s="4"/>
      <c r="C5" s="4"/>
      <c r="D5" s="4"/>
      <c r="E5" s="4"/>
      <c r="F5" s="4"/>
      <c r="G5" s="4"/>
      <c r="H5" s="5"/>
      <c r="I5" s="1"/>
    </row>
    <row r="6" spans="1:9" x14ac:dyDescent="0.25">
      <c r="A6" s="6" t="s">
        <v>3</v>
      </c>
      <c r="B6" s="6"/>
      <c r="C6" s="6"/>
      <c r="D6" s="6"/>
      <c r="E6" s="6"/>
      <c r="F6" s="6"/>
      <c r="G6" s="6"/>
      <c r="H6" s="6"/>
      <c r="I6" s="1"/>
    </row>
    <row r="7" spans="1:9" x14ac:dyDescent="0.25">
      <c r="A7" s="7"/>
      <c r="B7" s="6" t="s">
        <v>4</v>
      </c>
      <c r="C7" s="6"/>
      <c r="D7" s="6"/>
      <c r="E7" s="6"/>
      <c r="F7" s="6"/>
      <c r="G7" s="6"/>
      <c r="H7" s="6"/>
      <c r="I7" s="1"/>
    </row>
    <row r="8" spans="1:9" ht="15.75" thickBot="1" x14ac:dyDescent="0.3">
      <c r="A8" s="7"/>
      <c r="B8" s="7"/>
      <c r="C8" s="7"/>
      <c r="D8" s="7"/>
      <c r="E8" s="7"/>
      <c r="F8" s="7"/>
      <c r="G8" s="7"/>
      <c r="H8" s="7"/>
      <c r="I8" s="1"/>
    </row>
    <row r="9" spans="1:9" ht="15.75" thickBot="1" x14ac:dyDescent="0.3">
      <c r="A9" s="8" t="s">
        <v>5</v>
      </c>
      <c r="B9" s="9" t="s">
        <v>6</v>
      </c>
      <c r="C9" s="10" t="s">
        <v>7</v>
      </c>
      <c r="D9" s="10" t="s">
        <v>8</v>
      </c>
      <c r="E9" s="11" t="s">
        <v>9</v>
      </c>
      <c r="F9" s="12" t="s">
        <v>10</v>
      </c>
      <c r="G9" s="13" t="s">
        <v>11</v>
      </c>
      <c r="H9" s="14" t="s">
        <v>12</v>
      </c>
      <c r="I9" s="15"/>
    </row>
    <row r="10" spans="1:9" x14ac:dyDescent="0.25">
      <c r="A10" s="16">
        <v>51101</v>
      </c>
      <c r="B10" s="17" t="s">
        <v>13</v>
      </c>
      <c r="C10" s="18">
        <v>4896828.6100000003</v>
      </c>
      <c r="D10" s="18">
        <v>0</v>
      </c>
      <c r="E10" s="18">
        <v>4896828.6100000003</v>
      </c>
      <c r="F10" s="18">
        <v>813060.04</v>
      </c>
      <c r="G10" s="18">
        <v>0</v>
      </c>
      <c r="H10" s="19">
        <f t="shared" ref="H10:H73" si="0">+E10-F10-G10</f>
        <v>4083768.5700000003</v>
      </c>
    </row>
    <row r="11" spans="1:9" x14ac:dyDescent="0.25">
      <c r="A11" s="20">
        <v>51103</v>
      </c>
      <c r="B11" s="21" t="s">
        <v>14</v>
      </c>
      <c r="C11" s="22">
        <v>155176.06</v>
      </c>
      <c r="D11" s="18">
        <v>-1132.6500000000001</v>
      </c>
      <c r="E11" s="18">
        <v>154043.41</v>
      </c>
      <c r="F11" s="18">
        <v>0</v>
      </c>
      <c r="G11" s="18">
        <v>0</v>
      </c>
      <c r="H11" s="19">
        <f t="shared" si="0"/>
        <v>154043.41</v>
      </c>
    </row>
    <row r="12" spans="1:9" x14ac:dyDescent="0.25">
      <c r="A12" s="20">
        <v>51107</v>
      </c>
      <c r="B12" s="21" t="s">
        <v>15</v>
      </c>
      <c r="C12" s="22">
        <v>336832.64</v>
      </c>
      <c r="D12" s="23">
        <v>-57136.97</v>
      </c>
      <c r="E12" s="18">
        <v>279695.67</v>
      </c>
      <c r="F12" s="18">
        <v>0</v>
      </c>
      <c r="G12" s="18">
        <v>0</v>
      </c>
      <c r="H12" s="19">
        <f t="shared" si="0"/>
        <v>279695.67</v>
      </c>
    </row>
    <row r="13" spans="1:9" x14ac:dyDescent="0.25">
      <c r="A13" s="20">
        <v>51201</v>
      </c>
      <c r="B13" s="21" t="s">
        <v>16</v>
      </c>
      <c r="C13" s="22">
        <v>868870.35</v>
      </c>
      <c r="D13" s="24">
        <v>50342.6</v>
      </c>
      <c r="E13" s="18">
        <v>919212.95</v>
      </c>
      <c r="F13" s="18">
        <v>159823.23000000001</v>
      </c>
      <c r="G13" s="18">
        <v>0</v>
      </c>
      <c r="H13" s="19">
        <f t="shared" si="0"/>
        <v>759389.72</v>
      </c>
    </row>
    <row r="14" spans="1:9" x14ac:dyDescent="0.25">
      <c r="A14" s="20">
        <v>51203</v>
      </c>
      <c r="B14" s="21" t="s">
        <v>14</v>
      </c>
      <c r="C14" s="22">
        <v>23792.95</v>
      </c>
      <c r="D14" s="22">
        <v>1132.6500000000001</v>
      </c>
      <c r="E14" s="18">
        <v>24925.599999999999</v>
      </c>
      <c r="F14" s="18">
        <v>0</v>
      </c>
      <c r="G14" s="18">
        <v>0</v>
      </c>
      <c r="H14" s="19">
        <f t="shared" si="0"/>
        <v>24925.599999999999</v>
      </c>
    </row>
    <row r="15" spans="1:9" x14ac:dyDescent="0.25">
      <c r="A15" s="20">
        <v>51207</v>
      </c>
      <c r="B15" s="21" t="s">
        <v>15</v>
      </c>
      <c r="C15" s="22">
        <v>52083.35</v>
      </c>
      <c r="D15" s="22">
        <v>0</v>
      </c>
      <c r="E15" s="18">
        <f>+C15+D15</f>
        <v>52083.35</v>
      </c>
      <c r="F15" s="18">
        <v>0</v>
      </c>
      <c r="G15" s="18">
        <v>0</v>
      </c>
      <c r="H15" s="19">
        <f t="shared" si="0"/>
        <v>52083.35</v>
      </c>
    </row>
    <row r="16" spans="1:9" x14ac:dyDescent="0.25">
      <c r="A16" s="20">
        <v>51401</v>
      </c>
      <c r="B16" s="21" t="s">
        <v>17</v>
      </c>
      <c r="C16" s="22">
        <v>316763.99</v>
      </c>
      <c r="D16" s="22">
        <v>0</v>
      </c>
      <c r="E16" s="18">
        <v>316763.99</v>
      </c>
      <c r="F16" s="18">
        <v>51431.77</v>
      </c>
      <c r="G16" s="18">
        <v>0</v>
      </c>
      <c r="H16" s="19">
        <f t="shared" si="0"/>
        <v>265332.21999999997</v>
      </c>
    </row>
    <row r="17" spans="1:8" x14ac:dyDescent="0.25">
      <c r="A17" s="20">
        <v>51402</v>
      </c>
      <c r="B17" s="21" t="s">
        <v>18</v>
      </c>
      <c r="C17" s="22">
        <v>46554.6</v>
      </c>
      <c r="D17" s="22">
        <v>3396.25</v>
      </c>
      <c r="E17" s="18">
        <v>49950.85</v>
      </c>
      <c r="F17" s="18">
        <v>8425.56</v>
      </c>
      <c r="G17" s="18">
        <v>0</v>
      </c>
      <c r="H17" s="19">
        <f t="shared" si="0"/>
        <v>41525.29</v>
      </c>
    </row>
    <row r="18" spans="1:8" x14ac:dyDescent="0.25">
      <c r="A18" s="20">
        <v>51501</v>
      </c>
      <c r="B18" s="21" t="s">
        <v>19</v>
      </c>
      <c r="C18" s="22">
        <v>302327.46000000002</v>
      </c>
      <c r="D18" s="22">
        <v>0</v>
      </c>
      <c r="E18" s="18">
        <v>302327.46000000002</v>
      </c>
      <c r="F18" s="18">
        <v>48851.83</v>
      </c>
      <c r="G18" s="18">
        <v>0</v>
      </c>
      <c r="H18" s="19">
        <f t="shared" si="0"/>
        <v>253475.63</v>
      </c>
    </row>
    <row r="19" spans="1:8" x14ac:dyDescent="0.25">
      <c r="A19" s="20">
        <v>51502</v>
      </c>
      <c r="B19" s="21" t="s">
        <v>20</v>
      </c>
      <c r="C19" s="22">
        <v>55687.95</v>
      </c>
      <c r="D19" s="22">
        <v>3398.12</v>
      </c>
      <c r="E19" s="18">
        <v>59086.07</v>
      </c>
      <c r="F19" s="18">
        <v>10359.959999999999</v>
      </c>
      <c r="G19" s="18">
        <v>0</v>
      </c>
      <c r="H19" s="19">
        <f t="shared" si="0"/>
        <v>48726.11</v>
      </c>
    </row>
    <row r="20" spans="1:8" x14ac:dyDescent="0.25">
      <c r="A20" s="20">
        <v>51601</v>
      </c>
      <c r="B20" s="21" t="s">
        <v>21</v>
      </c>
      <c r="C20" s="22">
        <v>46629.120000000003</v>
      </c>
      <c r="D20" s="22">
        <v>0</v>
      </c>
      <c r="E20" s="18">
        <v>46629.120000000003</v>
      </c>
      <c r="F20" s="18">
        <v>7771.52</v>
      </c>
      <c r="G20" s="18">
        <v>0</v>
      </c>
      <c r="H20" s="19">
        <f t="shared" si="0"/>
        <v>38857.600000000006</v>
      </c>
    </row>
    <row r="21" spans="1:8" x14ac:dyDescent="0.25">
      <c r="A21" s="20">
        <v>51701</v>
      </c>
      <c r="B21" s="21" t="s">
        <v>22</v>
      </c>
      <c r="C21" s="22">
        <v>5762.21</v>
      </c>
      <c r="D21" s="22">
        <v>-5762.21</v>
      </c>
      <c r="E21" s="18">
        <v>0</v>
      </c>
      <c r="F21" s="18">
        <v>0</v>
      </c>
      <c r="G21" s="18">
        <v>0</v>
      </c>
      <c r="H21" s="19">
        <f t="shared" si="0"/>
        <v>0</v>
      </c>
    </row>
    <row r="22" spans="1:8" x14ac:dyDescent="0.25">
      <c r="A22" s="20">
        <v>51903</v>
      </c>
      <c r="B22" s="21" t="s">
        <v>23</v>
      </c>
      <c r="C22" s="22">
        <v>47820.71</v>
      </c>
      <c r="D22" s="22">
        <v>5762.21</v>
      </c>
      <c r="E22" s="18">
        <v>53582.92</v>
      </c>
      <c r="F22" s="18">
        <v>0</v>
      </c>
      <c r="G22" s="18">
        <v>0</v>
      </c>
      <c r="H22" s="19">
        <f t="shared" si="0"/>
        <v>53582.92</v>
      </c>
    </row>
    <row r="23" spans="1:8" x14ac:dyDescent="0.25">
      <c r="A23" s="20">
        <v>51999</v>
      </c>
      <c r="B23" s="21" t="s">
        <v>24</v>
      </c>
      <c r="C23" s="22">
        <v>0</v>
      </c>
      <c r="D23" s="22">
        <v>0</v>
      </c>
      <c r="E23" s="18">
        <f>+C23+D23</f>
        <v>0</v>
      </c>
      <c r="F23" s="18">
        <v>0</v>
      </c>
      <c r="G23" s="25">
        <v>0</v>
      </c>
      <c r="H23" s="19">
        <f t="shared" si="0"/>
        <v>0</v>
      </c>
    </row>
    <row r="24" spans="1:8" x14ac:dyDescent="0.25">
      <c r="A24" s="26"/>
      <c r="B24" s="27" t="s">
        <v>25</v>
      </c>
      <c r="C24" s="28">
        <f>SUM(C10:C23)</f>
        <v>7155129.9999999991</v>
      </c>
      <c r="D24" s="29">
        <f>SUM(D10:D23)</f>
        <v>-4.5474735088646412E-12</v>
      </c>
      <c r="E24" s="30">
        <f>SUM(E10:E23)</f>
        <v>7155130</v>
      </c>
      <c r="F24" s="31">
        <f>SUM(F10:F23)</f>
        <v>1099723.9100000001</v>
      </c>
      <c r="G24" s="32">
        <f>SUM(G10:G23)</f>
        <v>0</v>
      </c>
      <c r="H24" s="33">
        <f t="shared" si="0"/>
        <v>6055406.0899999999</v>
      </c>
    </row>
    <row r="25" spans="1:8" x14ac:dyDescent="0.25">
      <c r="A25" s="20">
        <v>54101</v>
      </c>
      <c r="B25" s="21" t="s">
        <v>26</v>
      </c>
      <c r="C25" s="22">
        <v>43254.8</v>
      </c>
      <c r="D25" s="22">
        <v>-2283.98</v>
      </c>
      <c r="E25" s="18">
        <v>40970.82</v>
      </c>
      <c r="F25" s="18">
        <v>3569.47</v>
      </c>
      <c r="G25" s="18">
        <v>0</v>
      </c>
      <c r="H25" s="19">
        <f t="shared" si="0"/>
        <v>37401.35</v>
      </c>
    </row>
    <row r="26" spans="1:8" x14ac:dyDescent="0.25">
      <c r="A26" s="20">
        <v>54103</v>
      </c>
      <c r="B26" s="21" t="s">
        <v>27</v>
      </c>
      <c r="C26" s="22">
        <v>1543.52</v>
      </c>
      <c r="D26" s="22">
        <v>-543.52</v>
      </c>
      <c r="E26" s="18">
        <v>1000</v>
      </c>
      <c r="F26" s="18">
        <v>0</v>
      </c>
      <c r="G26" s="18">
        <v>0</v>
      </c>
      <c r="H26" s="19">
        <f t="shared" si="0"/>
        <v>1000</v>
      </c>
    </row>
    <row r="27" spans="1:8" x14ac:dyDescent="0.25">
      <c r="A27" s="20">
        <v>54104</v>
      </c>
      <c r="B27" s="21" t="s">
        <v>28</v>
      </c>
      <c r="C27" s="22">
        <v>600</v>
      </c>
      <c r="D27" s="22">
        <v>18.25</v>
      </c>
      <c r="E27" s="18">
        <v>618.25</v>
      </c>
      <c r="F27" s="18">
        <v>18.25</v>
      </c>
      <c r="G27" s="18">
        <v>0</v>
      </c>
      <c r="H27" s="19">
        <f t="shared" si="0"/>
        <v>600</v>
      </c>
    </row>
    <row r="28" spans="1:8" x14ac:dyDescent="0.25">
      <c r="A28" s="20">
        <v>54105</v>
      </c>
      <c r="B28" s="21" t="s">
        <v>29</v>
      </c>
      <c r="C28" s="22">
        <v>16200</v>
      </c>
      <c r="D28" s="22">
        <v>2160.2600000000002</v>
      </c>
      <c r="E28" s="18">
        <v>18360.259999999998</v>
      </c>
      <c r="F28" s="18">
        <v>12.52</v>
      </c>
      <c r="G28" s="18">
        <v>0</v>
      </c>
      <c r="H28" s="19">
        <f t="shared" si="0"/>
        <v>18347.739999999998</v>
      </c>
    </row>
    <row r="29" spans="1:8" x14ac:dyDescent="0.25">
      <c r="A29" s="20">
        <v>54106</v>
      </c>
      <c r="B29" s="21" t="s">
        <v>30</v>
      </c>
      <c r="C29" s="22">
        <v>187.1</v>
      </c>
      <c r="D29" s="22">
        <v>112.9</v>
      </c>
      <c r="E29" s="18">
        <v>300</v>
      </c>
      <c r="F29" s="18">
        <v>0</v>
      </c>
      <c r="G29" s="18">
        <v>0</v>
      </c>
      <c r="H29" s="19">
        <f t="shared" si="0"/>
        <v>300</v>
      </c>
    </row>
    <row r="30" spans="1:8" x14ac:dyDescent="0.25">
      <c r="A30" s="20">
        <v>54107</v>
      </c>
      <c r="B30" s="21" t="s">
        <v>31</v>
      </c>
      <c r="C30" s="22">
        <v>10596.35</v>
      </c>
      <c r="D30" s="22">
        <v>1102.8399999999999</v>
      </c>
      <c r="E30" s="18">
        <v>11699.19</v>
      </c>
      <c r="F30" s="18">
        <v>141.54</v>
      </c>
      <c r="G30" s="18">
        <v>0</v>
      </c>
      <c r="H30" s="19">
        <f t="shared" si="0"/>
        <v>11557.65</v>
      </c>
    </row>
    <row r="31" spans="1:8" x14ac:dyDescent="0.25">
      <c r="A31" s="20">
        <v>54108</v>
      </c>
      <c r="B31" s="21" t="s">
        <v>32</v>
      </c>
      <c r="C31" s="22">
        <v>14809</v>
      </c>
      <c r="D31" s="22">
        <v>191</v>
      </c>
      <c r="E31" s="18">
        <v>15000</v>
      </c>
      <c r="F31" s="18">
        <v>0</v>
      </c>
      <c r="G31" s="18">
        <v>0</v>
      </c>
      <c r="H31" s="19">
        <f t="shared" si="0"/>
        <v>15000</v>
      </c>
    </row>
    <row r="32" spans="1:8" x14ac:dyDescent="0.25">
      <c r="A32" s="20">
        <v>54109</v>
      </c>
      <c r="B32" s="21" t="s">
        <v>33</v>
      </c>
      <c r="C32" s="22">
        <v>2000</v>
      </c>
      <c r="D32" s="22">
        <v>0</v>
      </c>
      <c r="E32" s="18">
        <v>2000</v>
      </c>
      <c r="F32" s="18">
        <v>0</v>
      </c>
      <c r="G32" s="18">
        <v>0</v>
      </c>
      <c r="H32" s="19">
        <f t="shared" si="0"/>
        <v>2000</v>
      </c>
    </row>
    <row r="33" spans="1:8" x14ac:dyDescent="0.25">
      <c r="A33" s="20">
        <v>54110</v>
      </c>
      <c r="B33" s="21" t="s">
        <v>34</v>
      </c>
      <c r="C33" s="22">
        <v>22892</v>
      </c>
      <c r="D33" s="22">
        <v>-15096.15</v>
      </c>
      <c r="E33" s="18">
        <v>7795.85</v>
      </c>
      <c r="F33" s="18">
        <v>6.3</v>
      </c>
      <c r="G33" s="18">
        <v>0</v>
      </c>
      <c r="H33" s="19">
        <f t="shared" si="0"/>
        <v>7789.55</v>
      </c>
    </row>
    <row r="34" spans="1:8" x14ac:dyDescent="0.25">
      <c r="A34" s="20">
        <v>54111</v>
      </c>
      <c r="B34" s="21" t="s">
        <v>35</v>
      </c>
      <c r="C34" s="22">
        <v>286.81</v>
      </c>
      <c r="D34" s="22">
        <v>113.19</v>
      </c>
      <c r="E34" s="18">
        <v>400</v>
      </c>
      <c r="F34" s="18">
        <v>0</v>
      </c>
      <c r="G34" s="18">
        <v>0</v>
      </c>
      <c r="H34" s="19">
        <f t="shared" si="0"/>
        <v>400</v>
      </c>
    </row>
    <row r="35" spans="1:8" x14ac:dyDescent="0.25">
      <c r="A35" s="20">
        <v>54112</v>
      </c>
      <c r="B35" s="21" t="s">
        <v>36</v>
      </c>
      <c r="C35" s="22">
        <v>950.73</v>
      </c>
      <c r="D35" s="22">
        <v>463.95</v>
      </c>
      <c r="E35" s="18">
        <v>1414.68</v>
      </c>
      <c r="F35" s="18">
        <v>12.88</v>
      </c>
      <c r="G35" s="18">
        <v>0</v>
      </c>
      <c r="H35" s="19">
        <f t="shared" si="0"/>
        <v>1401.8</v>
      </c>
    </row>
    <row r="36" spans="1:8" x14ac:dyDescent="0.25">
      <c r="A36" s="20">
        <v>54113</v>
      </c>
      <c r="B36" s="21" t="s">
        <v>37</v>
      </c>
      <c r="C36" s="22">
        <v>610.48</v>
      </c>
      <c r="D36" s="22">
        <v>289.52</v>
      </c>
      <c r="E36" s="18">
        <v>900</v>
      </c>
      <c r="F36" s="18">
        <v>0</v>
      </c>
      <c r="G36" s="18">
        <v>0</v>
      </c>
      <c r="H36" s="19">
        <f t="shared" si="0"/>
        <v>900</v>
      </c>
    </row>
    <row r="37" spans="1:8" x14ac:dyDescent="0.25">
      <c r="A37" s="20">
        <v>54114</v>
      </c>
      <c r="B37" s="21" t="s">
        <v>38</v>
      </c>
      <c r="C37" s="22">
        <v>3594.49</v>
      </c>
      <c r="D37" s="22">
        <v>538.38</v>
      </c>
      <c r="E37" s="18">
        <v>4132.87</v>
      </c>
      <c r="F37" s="18">
        <v>53.52</v>
      </c>
      <c r="G37" s="18">
        <v>0</v>
      </c>
      <c r="H37" s="19">
        <f t="shared" si="0"/>
        <v>4079.35</v>
      </c>
    </row>
    <row r="38" spans="1:8" x14ac:dyDescent="0.25">
      <c r="A38" s="20">
        <v>54115</v>
      </c>
      <c r="B38" s="21" t="s">
        <v>39</v>
      </c>
      <c r="C38" s="22">
        <v>14773.09</v>
      </c>
      <c r="D38" s="22">
        <v>-782.09</v>
      </c>
      <c r="E38" s="18">
        <v>13991</v>
      </c>
      <c r="F38" s="18">
        <v>910</v>
      </c>
      <c r="G38" s="18">
        <v>0</v>
      </c>
      <c r="H38" s="19">
        <f t="shared" si="0"/>
        <v>13081</v>
      </c>
    </row>
    <row r="39" spans="1:8" x14ac:dyDescent="0.25">
      <c r="A39" s="20">
        <v>54116</v>
      </c>
      <c r="B39" s="21" t="s">
        <v>40</v>
      </c>
      <c r="C39" s="22">
        <v>600</v>
      </c>
      <c r="D39" s="22">
        <v>0</v>
      </c>
      <c r="E39" s="18">
        <v>600</v>
      </c>
      <c r="F39" s="18">
        <v>459.3</v>
      </c>
      <c r="G39" s="18">
        <v>0</v>
      </c>
      <c r="H39" s="19">
        <f t="shared" si="0"/>
        <v>140.69999999999999</v>
      </c>
    </row>
    <row r="40" spans="1:8" x14ac:dyDescent="0.25">
      <c r="A40" s="20">
        <v>54118</v>
      </c>
      <c r="B40" s="21" t="s">
        <v>41</v>
      </c>
      <c r="C40" s="22">
        <v>1000</v>
      </c>
      <c r="D40" s="22">
        <v>219.52</v>
      </c>
      <c r="E40" s="18">
        <v>1219.52</v>
      </c>
      <c r="F40" s="18">
        <v>219.52</v>
      </c>
      <c r="G40" s="18">
        <v>0</v>
      </c>
      <c r="H40" s="19">
        <f t="shared" si="0"/>
        <v>1000</v>
      </c>
    </row>
    <row r="41" spans="1:8" x14ac:dyDescent="0.25">
      <c r="A41" s="20">
        <v>54119</v>
      </c>
      <c r="B41" s="21" t="s">
        <v>42</v>
      </c>
      <c r="C41" s="22">
        <v>1504.68</v>
      </c>
      <c r="D41" s="22">
        <v>1550.32</v>
      </c>
      <c r="E41" s="18">
        <v>3055</v>
      </c>
      <c r="F41" s="18">
        <v>55</v>
      </c>
      <c r="G41" s="18">
        <v>0</v>
      </c>
      <c r="H41" s="19">
        <f t="shared" si="0"/>
        <v>3000</v>
      </c>
    </row>
    <row r="42" spans="1:8" ht="15.75" thickBot="1" x14ac:dyDescent="0.3">
      <c r="A42" s="34">
        <v>54199</v>
      </c>
      <c r="B42" s="35" t="s">
        <v>43</v>
      </c>
      <c r="C42" s="36">
        <v>370342.72</v>
      </c>
      <c r="D42" s="36">
        <v>51678.33</v>
      </c>
      <c r="E42" s="23">
        <v>422021.05</v>
      </c>
      <c r="F42" s="18">
        <v>57906.53</v>
      </c>
      <c r="G42" s="18">
        <v>0</v>
      </c>
      <c r="H42" s="37">
        <f t="shared" si="0"/>
        <v>364114.52</v>
      </c>
    </row>
    <row r="43" spans="1:8" ht="15.75" thickBot="1" x14ac:dyDescent="0.3">
      <c r="A43" s="38"/>
      <c r="B43" s="39" t="s">
        <v>44</v>
      </c>
      <c r="C43" s="40">
        <f>SUM(C25:C42)</f>
        <v>505745.76999999996</v>
      </c>
      <c r="D43" s="40">
        <f>SUM(D25:D42)</f>
        <v>39732.720000000001</v>
      </c>
      <c r="E43" s="40">
        <f>SUM(E25:E42)</f>
        <v>545478.49</v>
      </c>
      <c r="F43" s="40">
        <f>SUM(F25:F42)</f>
        <v>63364.83</v>
      </c>
      <c r="G43" s="40">
        <f>SUM(G25:G42)</f>
        <v>0</v>
      </c>
      <c r="H43" s="41">
        <f t="shared" si="0"/>
        <v>482113.66</v>
      </c>
    </row>
    <row r="44" spans="1:8" x14ac:dyDescent="0.25">
      <c r="A44" s="42"/>
      <c r="B44" s="43"/>
      <c r="C44" s="44"/>
      <c r="D44" s="44"/>
      <c r="E44" s="44"/>
      <c r="F44" s="44"/>
      <c r="G44" s="44"/>
      <c r="H44" s="45"/>
    </row>
    <row r="45" spans="1:8" x14ac:dyDescent="0.25">
      <c r="A45" s="42"/>
      <c r="B45" s="43"/>
      <c r="C45" s="44"/>
      <c r="D45" s="44"/>
      <c r="E45" s="44"/>
      <c r="F45" s="44"/>
      <c r="G45" s="44"/>
      <c r="H45" s="45"/>
    </row>
    <row r="46" spans="1:8" ht="15.75" thickBot="1" x14ac:dyDescent="0.3">
      <c r="A46" s="42"/>
      <c r="B46" s="43"/>
      <c r="C46" s="44"/>
      <c r="D46" s="44"/>
      <c r="E46" s="44"/>
      <c r="F46" s="44"/>
      <c r="G46" s="44"/>
      <c r="H46" s="45"/>
    </row>
    <row r="47" spans="1:8" ht="15.75" thickBot="1" x14ac:dyDescent="0.3">
      <c r="A47" s="8" t="s">
        <v>5</v>
      </c>
      <c r="B47" s="9" t="s">
        <v>6</v>
      </c>
      <c r="C47" s="46" t="s">
        <v>7</v>
      </c>
      <c r="D47" s="10" t="s">
        <v>8</v>
      </c>
      <c r="E47" s="47" t="s">
        <v>45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46</v>
      </c>
      <c r="C48" s="53">
        <v>189244.31</v>
      </c>
      <c r="D48" s="53">
        <v>-16795.03</v>
      </c>
      <c r="E48" s="53">
        <v>172449.28</v>
      </c>
      <c r="F48" s="18">
        <v>12762.7</v>
      </c>
      <c r="G48" s="18">
        <v>0</v>
      </c>
      <c r="H48" s="54">
        <f t="shared" si="0"/>
        <v>159686.57999999999</v>
      </c>
    </row>
    <row r="49" spans="1:8" x14ac:dyDescent="0.25">
      <c r="A49" s="20">
        <v>54202</v>
      </c>
      <c r="B49" s="21" t="s">
        <v>47</v>
      </c>
      <c r="C49" s="22">
        <v>48920.5</v>
      </c>
      <c r="D49" s="22">
        <v>-1017.11</v>
      </c>
      <c r="E49" s="18">
        <v>47903.39</v>
      </c>
      <c r="F49" s="18">
        <v>3535.81</v>
      </c>
      <c r="G49" s="18">
        <v>0</v>
      </c>
      <c r="H49" s="19">
        <f t="shared" si="0"/>
        <v>44367.58</v>
      </c>
    </row>
    <row r="50" spans="1:8" x14ac:dyDescent="0.25">
      <c r="A50" s="34">
        <v>54203</v>
      </c>
      <c r="B50" s="35" t="s">
        <v>48</v>
      </c>
      <c r="C50" s="36">
        <v>139388.49</v>
      </c>
      <c r="D50" s="36">
        <v>-11774.3</v>
      </c>
      <c r="E50" s="23">
        <v>127614.19</v>
      </c>
      <c r="F50" s="18">
        <v>17704.28</v>
      </c>
      <c r="G50" s="18">
        <v>0</v>
      </c>
      <c r="H50" s="37">
        <f t="shared" si="0"/>
        <v>109909.91</v>
      </c>
    </row>
    <row r="51" spans="1:8" x14ac:dyDescent="0.25">
      <c r="A51" s="20">
        <v>54204</v>
      </c>
      <c r="B51" s="21" t="s">
        <v>49</v>
      </c>
      <c r="C51" s="22">
        <v>1104.31</v>
      </c>
      <c r="D51" s="22">
        <v>0</v>
      </c>
      <c r="E51" s="22">
        <v>1104.31</v>
      </c>
      <c r="F51" s="18">
        <v>0</v>
      </c>
      <c r="G51" s="18">
        <v>0</v>
      </c>
      <c r="H51" s="55">
        <f t="shared" si="0"/>
        <v>1104.31</v>
      </c>
    </row>
    <row r="52" spans="1:8" x14ac:dyDescent="0.25">
      <c r="A52" s="56"/>
      <c r="B52" s="27" t="s">
        <v>44</v>
      </c>
      <c r="C52" s="29">
        <f>SUM(C48:C51)</f>
        <v>378657.61</v>
      </c>
      <c r="D52" s="29">
        <f>SUM(D48:D51)</f>
        <v>-29586.44</v>
      </c>
      <c r="E52" s="29">
        <f>SUM(E48:E51)</f>
        <v>349071.17</v>
      </c>
      <c r="F52" s="29">
        <f>SUM(F48:F51)</f>
        <v>34002.79</v>
      </c>
      <c r="G52" s="29">
        <f>SUM(G48:G51)</f>
        <v>0</v>
      </c>
      <c r="H52" s="57">
        <f t="shared" si="0"/>
        <v>315068.38</v>
      </c>
    </row>
    <row r="53" spans="1:8" x14ac:dyDescent="0.25">
      <c r="A53" s="20">
        <v>54301</v>
      </c>
      <c r="B53" s="21" t="s">
        <v>50</v>
      </c>
      <c r="C53" s="22">
        <v>31251.1</v>
      </c>
      <c r="D53" s="22">
        <v>1998.9</v>
      </c>
      <c r="E53" s="22">
        <v>33250</v>
      </c>
      <c r="F53" s="18">
        <v>4230</v>
      </c>
      <c r="G53" s="18">
        <v>0</v>
      </c>
      <c r="H53" s="55">
        <f t="shared" si="0"/>
        <v>29020</v>
      </c>
    </row>
    <row r="54" spans="1:8" x14ac:dyDescent="0.25">
      <c r="A54" s="16">
        <v>54302</v>
      </c>
      <c r="B54" s="17" t="s">
        <v>51</v>
      </c>
      <c r="C54" s="18">
        <v>57011.29</v>
      </c>
      <c r="D54" s="18">
        <v>738.71</v>
      </c>
      <c r="E54" s="18">
        <v>57750</v>
      </c>
      <c r="F54" s="18">
        <v>40931.03</v>
      </c>
      <c r="G54" s="18">
        <v>0</v>
      </c>
      <c r="H54" s="19">
        <f t="shared" si="0"/>
        <v>16818.97</v>
      </c>
    </row>
    <row r="55" spans="1:8" x14ac:dyDescent="0.25">
      <c r="A55" s="20">
        <v>54304</v>
      </c>
      <c r="B55" s="21" t="s">
        <v>52</v>
      </c>
      <c r="C55" s="22">
        <v>2000</v>
      </c>
      <c r="D55" s="22">
        <v>0</v>
      </c>
      <c r="E55" s="22">
        <v>2000</v>
      </c>
      <c r="F55" s="18">
        <v>0</v>
      </c>
      <c r="G55" s="18">
        <v>0</v>
      </c>
      <c r="H55" s="55">
        <f t="shared" si="0"/>
        <v>2000</v>
      </c>
    </row>
    <row r="56" spans="1:8" x14ac:dyDescent="0.25">
      <c r="A56" s="20">
        <v>54305</v>
      </c>
      <c r="B56" s="21" t="s">
        <v>53</v>
      </c>
      <c r="C56" s="22">
        <v>54217.48</v>
      </c>
      <c r="D56" s="22">
        <v>-1008.05</v>
      </c>
      <c r="E56" s="22">
        <v>53209.43</v>
      </c>
      <c r="F56" s="18">
        <v>6215.14</v>
      </c>
      <c r="G56" s="18">
        <v>0</v>
      </c>
      <c r="H56" s="55">
        <f t="shared" si="0"/>
        <v>46994.29</v>
      </c>
    </row>
    <row r="57" spans="1:8" x14ac:dyDescent="0.25">
      <c r="A57" s="20">
        <v>54306</v>
      </c>
      <c r="B57" s="21" t="s">
        <v>54</v>
      </c>
      <c r="C57" s="22">
        <v>272930.40000000002</v>
      </c>
      <c r="D57" s="22">
        <v>7773.6</v>
      </c>
      <c r="E57" s="22">
        <v>280704</v>
      </c>
      <c r="F57" s="18">
        <v>46784</v>
      </c>
      <c r="G57" s="18">
        <v>0</v>
      </c>
      <c r="H57" s="55">
        <f t="shared" si="0"/>
        <v>233920</v>
      </c>
    </row>
    <row r="58" spans="1:8" x14ac:dyDescent="0.25">
      <c r="A58" s="20">
        <v>54307</v>
      </c>
      <c r="B58" s="21" t="s">
        <v>55</v>
      </c>
      <c r="C58" s="22">
        <v>10914.44</v>
      </c>
      <c r="D58" s="22">
        <v>525.55999999999995</v>
      </c>
      <c r="E58" s="22">
        <v>11440</v>
      </c>
      <c r="F58" s="18">
        <v>40</v>
      </c>
      <c r="G58" s="18">
        <v>0</v>
      </c>
      <c r="H58" s="55">
        <f t="shared" si="0"/>
        <v>11400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0</v>
      </c>
      <c r="E59" s="22">
        <v>0</v>
      </c>
      <c r="F59" s="18">
        <v>0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31842.92</v>
      </c>
      <c r="D60" s="22">
        <v>2443.59</v>
      </c>
      <c r="E60" s="22">
        <v>34286.51</v>
      </c>
      <c r="F60" s="18"/>
      <c r="G60" s="18">
        <v>0</v>
      </c>
      <c r="H60" s="55">
        <f t="shared" si="0"/>
        <v>34286.51</v>
      </c>
    </row>
    <row r="61" spans="1:8" x14ac:dyDescent="0.25">
      <c r="A61" s="20">
        <v>54314</v>
      </c>
      <c r="B61" s="21" t="s">
        <v>58</v>
      </c>
      <c r="C61" s="22">
        <v>45176.3</v>
      </c>
      <c r="D61" s="22">
        <v>1931.65</v>
      </c>
      <c r="E61" s="22">
        <v>47107.95</v>
      </c>
      <c r="F61" s="18">
        <v>18</v>
      </c>
      <c r="G61" s="18">
        <v>0</v>
      </c>
      <c r="H61" s="55">
        <f t="shared" si="0"/>
        <v>47089.95</v>
      </c>
    </row>
    <row r="62" spans="1:8" x14ac:dyDescent="0.25">
      <c r="A62" s="20">
        <v>54316</v>
      </c>
      <c r="B62" s="21" t="s">
        <v>59</v>
      </c>
      <c r="C62" s="22">
        <v>28593.69</v>
      </c>
      <c r="D62" s="22">
        <v>-4150.6899999999996</v>
      </c>
      <c r="E62" s="22">
        <v>24443</v>
      </c>
      <c r="F62" s="18">
        <v>5244.36</v>
      </c>
      <c r="G62" s="18">
        <v>0</v>
      </c>
      <c r="H62" s="55">
        <f t="shared" si="0"/>
        <v>19198.64</v>
      </c>
    </row>
    <row r="63" spans="1:8" x14ac:dyDescent="0.25">
      <c r="A63" s="20">
        <v>54317</v>
      </c>
      <c r="B63" s="21" t="s">
        <v>60</v>
      </c>
      <c r="C63" s="22">
        <v>551807.93999999994</v>
      </c>
      <c r="D63" s="22">
        <v>47984.28</v>
      </c>
      <c r="E63" s="22">
        <v>599792.22</v>
      </c>
      <c r="F63" s="18">
        <v>501546.12</v>
      </c>
      <c r="G63" s="18">
        <v>0</v>
      </c>
      <c r="H63" s="55">
        <f t="shared" si="0"/>
        <v>98246.099999999977</v>
      </c>
    </row>
    <row r="64" spans="1:8" x14ac:dyDescent="0.25">
      <c r="A64" s="20">
        <v>54399</v>
      </c>
      <c r="B64" s="21" t="s">
        <v>61</v>
      </c>
      <c r="C64" s="22">
        <v>88261.06</v>
      </c>
      <c r="D64" s="22">
        <v>-33210.67</v>
      </c>
      <c r="E64" s="22">
        <v>55050.39</v>
      </c>
      <c r="F64" s="18">
        <v>6208</v>
      </c>
      <c r="G64" s="18">
        <v>0</v>
      </c>
      <c r="H64" s="55">
        <f t="shared" si="0"/>
        <v>48842.39</v>
      </c>
    </row>
    <row r="65" spans="1:9" x14ac:dyDescent="0.25">
      <c r="A65" s="56"/>
      <c r="B65" s="27" t="s">
        <v>44</v>
      </c>
      <c r="C65" s="29">
        <f>SUM(C53:C64)</f>
        <v>1174006.6200000001</v>
      </c>
      <c r="D65" s="29">
        <f>SUM(D53:D64)</f>
        <v>25026.880000000005</v>
      </c>
      <c r="E65" s="29">
        <f>SUM(E53:E64)</f>
        <v>1199033.4999999998</v>
      </c>
      <c r="F65" s="29">
        <f>SUM(F53:F64)</f>
        <v>611216.65</v>
      </c>
      <c r="G65" s="29">
        <f>SUM(G53:G64)</f>
        <v>0</v>
      </c>
      <c r="H65" s="57">
        <f t="shared" si="0"/>
        <v>587816.84999999974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258.06</v>
      </c>
      <c r="E66" s="22">
        <v>8258.06</v>
      </c>
      <c r="F66" s="18">
        <v>8258.06</v>
      </c>
      <c r="G66" s="22">
        <v>0</v>
      </c>
      <c r="H66" s="55">
        <f t="shared" si="0"/>
        <v>0</v>
      </c>
    </row>
    <row r="67" spans="1:9" x14ac:dyDescent="0.25">
      <c r="A67" s="20">
        <v>54403</v>
      </c>
      <c r="B67" s="21" t="s">
        <v>63</v>
      </c>
      <c r="C67" s="22">
        <v>11529</v>
      </c>
      <c r="D67" s="22">
        <v>264</v>
      </c>
      <c r="E67" s="22">
        <v>11793</v>
      </c>
      <c r="F67" s="18">
        <v>1234</v>
      </c>
      <c r="G67" s="18">
        <v>0</v>
      </c>
      <c r="H67" s="55">
        <f t="shared" si="0"/>
        <v>10559</v>
      </c>
    </row>
    <row r="68" spans="1:9" x14ac:dyDescent="0.25">
      <c r="A68" s="20">
        <v>54404</v>
      </c>
      <c r="B68" s="21" t="s">
        <v>64</v>
      </c>
      <c r="C68" s="22">
        <v>30765</v>
      </c>
      <c r="D68" s="22">
        <v>0</v>
      </c>
      <c r="E68" s="22">
        <v>30765</v>
      </c>
      <c r="F68" s="18">
        <v>14860</v>
      </c>
      <c r="G68" s="18">
        <v>0</v>
      </c>
      <c r="H68" s="55">
        <f t="shared" si="0"/>
        <v>15905</v>
      </c>
    </row>
    <row r="69" spans="1:9" x14ac:dyDescent="0.25">
      <c r="A69" s="56"/>
      <c r="B69" s="27" t="s">
        <v>44</v>
      </c>
      <c r="C69" s="29">
        <f>SUM(C66:C68)</f>
        <v>50294</v>
      </c>
      <c r="D69" s="29">
        <f>SUM(D66:D68)</f>
        <v>522.05999999999995</v>
      </c>
      <c r="E69" s="29">
        <f>SUM(E66:E68)</f>
        <v>50816.06</v>
      </c>
      <c r="F69" s="29">
        <f>SUM(F66:F68)</f>
        <v>24352.059999999998</v>
      </c>
      <c r="G69" s="29">
        <f>SUM(G66:G68)</f>
        <v>0</v>
      </c>
      <c r="H69" s="57">
        <f t="shared" si="0"/>
        <v>26464</v>
      </c>
    </row>
    <row r="70" spans="1:9" x14ac:dyDescent="0.25">
      <c r="A70" s="20">
        <v>54505</v>
      </c>
      <c r="B70" s="21" t="s">
        <v>65</v>
      </c>
      <c r="C70" s="22">
        <v>150</v>
      </c>
      <c r="D70" s="22">
        <v>-150</v>
      </c>
      <c r="E70" s="22">
        <v>0</v>
      </c>
      <c r="F70" s="18">
        <v>0</v>
      </c>
      <c r="G70" s="18">
        <v>0</v>
      </c>
      <c r="H70" s="55">
        <f t="shared" si="0"/>
        <v>0</v>
      </c>
    </row>
    <row r="71" spans="1:9" x14ac:dyDescent="0.25">
      <c r="A71" s="20">
        <v>54507</v>
      </c>
      <c r="B71" s="21" t="s">
        <v>66</v>
      </c>
      <c r="C71" s="22">
        <v>0</v>
      </c>
      <c r="D71" s="22">
        <v>0</v>
      </c>
      <c r="E71" s="22">
        <v>0</v>
      </c>
      <c r="F71" s="18">
        <v>0</v>
      </c>
      <c r="G71" s="22">
        <v>0</v>
      </c>
      <c r="H71" s="55">
        <f t="shared" si="0"/>
        <v>0</v>
      </c>
    </row>
    <row r="72" spans="1:9" x14ac:dyDescent="0.25">
      <c r="A72" s="20">
        <v>54599</v>
      </c>
      <c r="B72" s="21" t="s">
        <v>67</v>
      </c>
      <c r="C72" s="22">
        <v>45100</v>
      </c>
      <c r="D72" s="22">
        <v>1009.78</v>
      </c>
      <c r="E72" s="22">
        <v>46109.78</v>
      </c>
      <c r="F72" s="18">
        <v>0</v>
      </c>
      <c r="G72" s="18">
        <v>0</v>
      </c>
      <c r="H72" s="55">
        <f t="shared" si="0"/>
        <v>46109.78</v>
      </c>
    </row>
    <row r="73" spans="1:9" x14ac:dyDescent="0.25">
      <c r="A73" s="56"/>
      <c r="B73" s="27" t="s">
        <v>44</v>
      </c>
      <c r="C73" s="29">
        <f>SUM(C70:C72)</f>
        <v>45250</v>
      </c>
      <c r="D73" s="29">
        <f>SUM(D70:D72)</f>
        <v>859.78</v>
      </c>
      <c r="E73" s="29">
        <f>SUM(E70:E72)</f>
        <v>46109.78</v>
      </c>
      <c r="F73" s="29">
        <f>SUM(F70:F72)</f>
        <v>0</v>
      </c>
      <c r="G73" s="29">
        <f>SUM(G70:G72)</f>
        <v>0</v>
      </c>
      <c r="H73" s="55">
        <f t="shared" si="0"/>
        <v>46109.78</v>
      </c>
    </row>
    <row r="74" spans="1:9" x14ac:dyDescent="0.25">
      <c r="A74" s="58"/>
      <c r="B74" s="27" t="s">
        <v>25</v>
      </c>
      <c r="C74" s="29">
        <f>+C73+C69+C65+C52+C43</f>
        <v>2153954</v>
      </c>
      <c r="D74" s="29">
        <f>+D73+D69+D65+D52+D43</f>
        <v>36555.000000000007</v>
      </c>
      <c r="E74" s="31">
        <f>+E73+E69+E65+E52+E43</f>
        <v>2190509</v>
      </c>
      <c r="F74" s="31">
        <f>+F73+F69+F65+F52+F43</f>
        <v>732936.33</v>
      </c>
      <c r="G74" s="59">
        <f>+G73+G69+G65+G52+G43</f>
        <v>0</v>
      </c>
      <c r="H74" s="60">
        <f t="shared" ref="H74:H96" si="1">+E74-F74-G74</f>
        <v>1457572.67</v>
      </c>
    </row>
    <row r="75" spans="1:9" x14ac:dyDescent="0.25">
      <c r="A75" s="20">
        <v>55599</v>
      </c>
      <c r="B75" s="21" t="s">
        <v>68</v>
      </c>
      <c r="C75" s="22">
        <v>3665.04</v>
      </c>
      <c r="D75" s="22">
        <v>-265.04000000000002</v>
      </c>
      <c r="E75" s="22">
        <v>3400</v>
      </c>
      <c r="F75" s="18">
        <v>887.86</v>
      </c>
      <c r="G75" s="18">
        <v>0</v>
      </c>
      <c r="H75" s="55">
        <f t="shared" si="1"/>
        <v>2512.14</v>
      </c>
    </row>
    <row r="76" spans="1:9" x14ac:dyDescent="0.25">
      <c r="A76" s="56"/>
      <c r="B76" s="27" t="s">
        <v>44</v>
      </c>
      <c r="C76" s="29">
        <f>SUM(C75)</f>
        <v>3665.04</v>
      </c>
      <c r="D76" s="29">
        <f>SUM(D75)</f>
        <v>-265.04000000000002</v>
      </c>
      <c r="E76" s="29">
        <f>SUM(E75)</f>
        <v>3400</v>
      </c>
      <c r="F76" s="29">
        <f>SUM(F75)</f>
        <v>887.86</v>
      </c>
      <c r="G76" s="29">
        <f>SUM(G75)</f>
        <v>0</v>
      </c>
      <c r="H76" s="55">
        <f t="shared" si="1"/>
        <v>2512.14</v>
      </c>
    </row>
    <row r="77" spans="1:9" x14ac:dyDescent="0.25">
      <c r="A77" s="20">
        <v>55601</v>
      </c>
      <c r="B77" s="21" t="s">
        <v>69</v>
      </c>
      <c r="C77" s="22">
        <v>47000</v>
      </c>
      <c r="D77" s="22">
        <v>265.04000000000002</v>
      </c>
      <c r="E77" s="22">
        <v>47000</v>
      </c>
      <c r="F77" s="18">
        <v>0</v>
      </c>
      <c r="G77" s="18">
        <v>0</v>
      </c>
      <c r="H77" s="55">
        <f t="shared" si="1"/>
        <v>47000</v>
      </c>
    </row>
    <row r="78" spans="1:9" x14ac:dyDescent="0.25">
      <c r="A78" s="20">
        <v>55602</v>
      </c>
      <c r="B78" s="21" t="s">
        <v>70</v>
      </c>
      <c r="C78" s="22">
        <v>35734.959999999999</v>
      </c>
      <c r="D78" s="22">
        <v>0</v>
      </c>
      <c r="E78" s="22">
        <v>36000</v>
      </c>
      <c r="F78" s="18">
        <v>0</v>
      </c>
      <c r="G78" s="18">
        <v>0</v>
      </c>
      <c r="H78" s="55">
        <f t="shared" si="1"/>
        <v>36000</v>
      </c>
    </row>
    <row r="79" spans="1:9" x14ac:dyDescent="0.25">
      <c r="A79" s="20">
        <v>55603</v>
      </c>
      <c r="B79" s="21" t="s">
        <v>71</v>
      </c>
      <c r="C79" s="22">
        <v>25</v>
      </c>
      <c r="D79" s="22">
        <v>0</v>
      </c>
      <c r="E79" s="22">
        <v>25</v>
      </c>
      <c r="F79" s="18">
        <v>0</v>
      </c>
      <c r="G79" s="22">
        <v>0</v>
      </c>
      <c r="H79" s="55">
        <f t="shared" si="1"/>
        <v>25</v>
      </c>
    </row>
    <row r="80" spans="1:9" x14ac:dyDescent="0.25">
      <c r="A80" s="56"/>
      <c r="B80" s="27" t="s">
        <v>44</v>
      </c>
      <c r="C80" s="29">
        <f>SUM(C77:C79)</f>
        <v>82759.959999999992</v>
      </c>
      <c r="D80" s="29">
        <f>SUM(D77:D78)</f>
        <v>265.04000000000002</v>
      </c>
      <c r="E80" s="29">
        <f>SUM(E77:E79)</f>
        <v>83025</v>
      </c>
      <c r="F80" s="29">
        <f>SUM(F77:F79)</f>
        <v>0</v>
      </c>
      <c r="G80" s="29">
        <f>SUM(G77:G79)</f>
        <v>0</v>
      </c>
      <c r="H80" s="55">
        <f t="shared" si="1"/>
        <v>83025</v>
      </c>
      <c r="I80" s="61"/>
    </row>
    <row r="81" spans="1:9" x14ac:dyDescent="0.25">
      <c r="A81" s="58"/>
      <c r="B81" s="27" t="s">
        <v>25</v>
      </c>
      <c r="C81" s="29">
        <f>+C80+C76</f>
        <v>86424.999999999985</v>
      </c>
      <c r="D81" s="29">
        <f>+D76+D80</f>
        <v>0</v>
      </c>
      <c r="E81" s="30">
        <f>+E80+E76</f>
        <v>86425</v>
      </c>
      <c r="F81" s="31">
        <f>+F80+F76</f>
        <v>887.86</v>
      </c>
      <c r="G81" s="59">
        <f>+G76+G80</f>
        <v>0</v>
      </c>
      <c r="H81" s="60">
        <f t="shared" si="1"/>
        <v>85537.14</v>
      </c>
      <c r="I81" s="61"/>
    </row>
    <row r="82" spans="1:9" x14ac:dyDescent="0.25">
      <c r="A82" s="20">
        <v>5621900</v>
      </c>
      <c r="B82" s="21" t="s">
        <v>0</v>
      </c>
      <c r="C82" s="22">
        <v>2000</v>
      </c>
      <c r="D82" s="22">
        <v>0</v>
      </c>
      <c r="E82" s="22">
        <v>2000</v>
      </c>
      <c r="F82" s="18">
        <v>0</v>
      </c>
      <c r="G82" s="22">
        <v>0</v>
      </c>
      <c r="H82" s="55">
        <f t="shared" si="1"/>
        <v>2000</v>
      </c>
      <c r="I82" s="62"/>
    </row>
    <row r="83" spans="1:9" x14ac:dyDescent="0.25">
      <c r="A83" s="56"/>
      <c r="B83" s="27" t="s">
        <v>44</v>
      </c>
      <c r="C83" s="29">
        <f t="shared" ref="C83:H83" si="2">+C82</f>
        <v>2000</v>
      </c>
      <c r="D83" s="29">
        <f t="shared" si="2"/>
        <v>0</v>
      </c>
      <c r="E83" s="29">
        <f t="shared" si="2"/>
        <v>2000</v>
      </c>
      <c r="F83" s="29">
        <f t="shared" si="2"/>
        <v>0</v>
      </c>
      <c r="G83" s="29">
        <f t="shared" si="2"/>
        <v>0</v>
      </c>
      <c r="H83" s="57">
        <f t="shared" si="2"/>
        <v>2000</v>
      </c>
      <c r="I83" s="62"/>
    </row>
    <row r="84" spans="1:9" x14ac:dyDescent="0.25">
      <c r="A84" s="20">
        <v>56303</v>
      </c>
      <c r="B84" s="21" t="s">
        <v>72</v>
      </c>
      <c r="C84" s="22">
        <v>2000</v>
      </c>
      <c r="D84" s="22">
        <v>1000</v>
      </c>
      <c r="E84" s="22">
        <v>3000</v>
      </c>
      <c r="F84" s="18">
        <v>2000</v>
      </c>
      <c r="G84" s="22">
        <v>0</v>
      </c>
      <c r="H84" s="55">
        <f t="shared" ref="H84:H99" si="3">+E84-F84-G84</f>
        <v>1000</v>
      </c>
      <c r="I84" s="62"/>
    </row>
    <row r="85" spans="1:9" x14ac:dyDescent="0.25">
      <c r="A85" s="20">
        <v>56304</v>
      </c>
      <c r="B85" s="21" t="s">
        <v>73</v>
      </c>
      <c r="C85" s="22">
        <v>0</v>
      </c>
      <c r="D85" s="22">
        <v>0</v>
      </c>
      <c r="E85" s="22">
        <v>0</v>
      </c>
      <c r="F85" s="18">
        <v>0</v>
      </c>
      <c r="G85" s="22">
        <v>0</v>
      </c>
      <c r="H85" s="55">
        <f t="shared" si="3"/>
        <v>0</v>
      </c>
      <c r="I85" s="62"/>
    </row>
    <row r="86" spans="1:9" x14ac:dyDescent="0.25">
      <c r="A86" s="56"/>
      <c r="B86" s="27" t="s">
        <v>44</v>
      </c>
      <c r="C86" s="29">
        <f>C85+C84</f>
        <v>2000</v>
      </c>
      <c r="D86" s="29">
        <f>SUM(D84:D85)</f>
        <v>1000</v>
      </c>
      <c r="E86" s="29">
        <f>SUM(E84:E85)</f>
        <v>3000</v>
      </c>
      <c r="F86" s="29">
        <f>SUM(F84:F85)</f>
        <v>2000</v>
      </c>
      <c r="G86" s="29">
        <f>SUM(G84)</f>
        <v>0</v>
      </c>
      <c r="H86" s="57">
        <f t="shared" si="3"/>
        <v>1000</v>
      </c>
      <c r="I86" s="62"/>
    </row>
    <row r="87" spans="1:9" x14ac:dyDescent="0.25">
      <c r="A87" s="20">
        <v>56404</v>
      </c>
      <c r="B87" s="21" t="s">
        <v>74</v>
      </c>
      <c r="C87" s="22">
        <v>5500</v>
      </c>
      <c r="D87" s="22">
        <v>-1000</v>
      </c>
      <c r="E87" s="22">
        <v>4500</v>
      </c>
      <c r="F87" s="18">
        <v>0</v>
      </c>
      <c r="G87" s="22">
        <v>0</v>
      </c>
      <c r="H87" s="55">
        <f t="shared" si="3"/>
        <v>4500</v>
      </c>
      <c r="I87" s="62"/>
    </row>
    <row r="88" spans="1:9" ht="15.75" thickBot="1" x14ac:dyDescent="0.3">
      <c r="A88" s="63"/>
      <c r="B88" s="64" t="s">
        <v>44</v>
      </c>
      <c r="C88" s="65">
        <f>SUM(C87)</f>
        <v>5500</v>
      </c>
      <c r="D88" s="65">
        <f>SUM(D87)</f>
        <v>-1000</v>
      </c>
      <c r="E88" s="65">
        <f>SUM(E87)</f>
        <v>4500</v>
      </c>
      <c r="F88" s="65">
        <f>SUM(F87)</f>
        <v>0</v>
      </c>
      <c r="G88" s="65">
        <f>SUM(G87)</f>
        <v>0</v>
      </c>
      <c r="H88" s="66">
        <f t="shared" si="3"/>
        <v>4500</v>
      </c>
      <c r="I88" s="62"/>
    </row>
    <row r="89" spans="1:9" ht="15.75" thickBot="1" x14ac:dyDescent="0.3">
      <c r="A89" s="67"/>
      <c r="B89" s="68" t="s">
        <v>25</v>
      </c>
      <c r="C89" s="69">
        <f>+C88+C86+C83</f>
        <v>9500</v>
      </c>
      <c r="D89" s="69">
        <f>+D88+D86+D83</f>
        <v>0</v>
      </c>
      <c r="E89" s="70">
        <f>+E88+E86+E83</f>
        <v>9500</v>
      </c>
      <c r="F89" s="71">
        <f>+F88+F86+F83</f>
        <v>2000</v>
      </c>
      <c r="G89" s="72">
        <f>+G88+G86</f>
        <v>0</v>
      </c>
      <c r="H89" s="73">
        <f t="shared" si="3"/>
        <v>7500</v>
      </c>
      <c r="I89" s="62"/>
    </row>
    <row r="90" spans="1:9" x14ac:dyDescent="0.25">
      <c r="A90" s="43"/>
      <c r="B90" s="43"/>
      <c r="C90" s="44"/>
      <c r="D90" s="44"/>
      <c r="E90" s="44"/>
      <c r="F90" s="44"/>
      <c r="G90" s="44"/>
      <c r="H90" s="44"/>
      <c r="I90" s="62"/>
    </row>
    <row r="91" spans="1:9" ht="15.75" thickBot="1" x14ac:dyDescent="0.3">
      <c r="A91" s="43"/>
      <c r="B91" s="43"/>
      <c r="C91" s="44"/>
      <c r="D91" s="44"/>
      <c r="E91" s="44"/>
      <c r="F91" s="44"/>
      <c r="G91" s="44"/>
      <c r="H91" s="44"/>
      <c r="I91" s="62"/>
    </row>
    <row r="92" spans="1:9" x14ac:dyDescent="0.25">
      <c r="A92" s="74">
        <v>61101</v>
      </c>
      <c r="B92" s="75" t="s">
        <v>75</v>
      </c>
      <c r="C92" s="76">
        <v>10097.48</v>
      </c>
      <c r="D92" s="76">
        <v>-10097.48</v>
      </c>
      <c r="E92" s="53">
        <v>0</v>
      </c>
      <c r="F92" s="53">
        <v>0</v>
      </c>
      <c r="G92" s="76">
        <v>0</v>
      </c>
      <c r="H92" s="54">
        <f t="shared" si="3"/>
        <v>0</v>
      </c>
      <c r="I92" s="77"/>
    </row>
    <row r="93" spans="1:9" x14ac:dyDescent="0.25">
      <c r="A93" s="56">
        <v>61102</v>
      </c>
      <c r="B93" s="78" t="s">
        <v>76</v>
      </c>
      <c r="C93" s="79">
        <v>24579.52</v>
      </c>
      <c r="D93" s="79">
        <v>-24579.52</v>
      </c>
      <c r="E93" s="22">
        <v>0</v>
      </c>
      <c r="F93" s="18">
        <v>0</v>
      </c>
      <c r="G93" s="79">
        <v>0</v>
      </c>
      <c r="H93" s="55">
        <f t="shared" si="3"/>
        <v>0</v>
      </c>
      <c r="I93" s="77"/>
    </row>
    <row r="94" spans="1:9" x14ac:dyDescent="0.25">
      <c r="A94" s="56">
        <v>61103</v>
      </c>
      <c r="B94" s="78" t="s">
        <v>77</v>
      </c>
      <c r="C94" s="79">
        <v>0</v>
      </c>
      <c r="D94" s="79">
        <v>0</v>
      </c>
      <c r="E94" s="22">
        <v>0</v>
      </c>
      <c r="F94" s="18">
        <v>0</v>
      </c>
      <c r="G94" s="79">
        <v>0</v>
      </c>
      <c r="H94" s="55">
        <f t="shared" si="3"/>
        <v>0</v>
      </c>
      <c r="I94" s="77"/>
    </row>
    <row r="95" spans="1:9" x14ac:dyDescent="0.25">
      <c r="A95" s="56">
        <v>61104</v>
      </c>
      <c r="B95" s="78" t="s">
        <v>78</v>
      </c>
      <c r="C95" s="79">
        <v>246.32</v>
      </c>
      <c r="D95" s="79">
        <v>-246.32</v>
      </c>
      <c r="E95" s="22">
        <v>0</v>
      </c>
      <c r="F95" s="18">
        <v>0</v>
      </c>
      <c r="G95" s="79">
        <v>0</v>
      </c>
      <c r="H95" s="55">
        <f t="shared" si="3"/>
        <v>0</v>
      </c>
      <c r="I95" s="77"/>
    </row>
    <row r="96" spans="1:9" x14ac:dyDescent="0.25">
      <c r="A96" s="20">
        <v>61108</v>
      </c>
      <c r="B96" s="21" t="s">
        <v>41</v>
      </c>
      <c r="C96" s="22">
        <v>0</v>
      </c>
      <c r="D96" s="22">
        <v>0</v>
      </c>
      <c r="E96" s="22">
        <v>0</v>
      </c>
      <c r="F96" s="18">
        <v>0</v>
      </c>
      <c r="G96" s="22">
        <v>0</v>
      </c>
      <c r="H96" s="55">
        <f t="shared" si="3"/>
        <v>0</v>
      </c>
      <c r="I96" s="62"/>
    </row>
    <row r="97" spans="1:9" x14ac:dyDescent="0.25">
      <c r="A97" s="56"/>
      <c r="B97" s="27" t="s">
        <v>44</v>
      </c>
      <c r="C97" s="29">
        <f>C92+C93+C95</f>
        <v>34923.32</v>
      </c>
      <c r="D97" s="29">
        <f>SUM(D92:D96)</f>
        <v>-34923.32</v>
      </c>
      <c r="E97" s="29">
        <f>SUM(E92:E96)</f>
        <v>0</v>
      </c>
      <c r="F97" s="29">
        <f>SUM(F92:F96)</f>
        <v>0</v>
      </c>
      <c r="G97" s="29">
        <f>SUM(G96)</f>
        <v>0</v>
      </c>
      <c r="H97" s="57">
        <f t="shared" si="3"/>
        <v>0</v>
      </c>
      <c r="I97" s="62"/>
    </row>
    <row r="98" spans="1:9" x14ac:dyDescent="0.25">
      <c r="A98" s="20">
        <v>61403</v>
      </c>
      <c r="B98" s="21" t="s">
        <v>79</v>
      </c>
      <c r="C98" s="22">
        <v>1631.68</v>
      </c>
      <c r="D98" s="22">
        <v>-1631.68</v>
      </c>
      <c r="E98" s="22">
        <v>0</v>
      </c>
      <c r="F98" s="22">
        <v>0</v>
      </c>
      <c r="G98" s="22">
        <v>0</v>
      </c>
      <c r="H98" s="55">
        <f t="shared" si="3"/>
        <v>0</v>
      </c>
      <c r="I98" s="62"/>
    </row>
    <row r="99" spans="1:9" ht="15.75" thickBot="1" x14ac:dyDescent="0.3">
      <c r="A99" s="63"/>
      <c r="B99" s="64" t="s">
        <v>44</v>
      </c>
      <c r="C99" s="65">
        <f>+C98</f>
        <v>1631.68</v>
      </c>
      <c r="D99" s="65">
        <f>+D98</f>
        <v>-1631.68</v>
      </c>
      <c r="E99" s="80">
        <f>+E98</f>
        <v>0</v>
      </c>
      <c r="F99" s="80">
        <f>+F98</f>
        <v>0</v>
      </c>
      <c r="G99" s="80">
        <f>SUM(G98)</f>
        <v>0</v>
      </c>
      <c r="H99" s="66">
        <f t="shared" si="3"/>
        <v>0</v>
      </c>
      <c r="I99" s="62"/>
    </row>
    <row r="100" spans="1:9" ht="15.75" thickBot="1" x14ac:dyDescent="0.3">
      <c r="A100" s="81"/>
      <c r="B100" s="82" t="s">
        <v>25</v>
      </c>
      <c r="C100" s="83">
        <f>+C97+C99</f>
        <v>36555</v>
      </c>
      <c r="D100" s="83">
        <f>+D99+D97</f>
        <v>-36555</v>
      </c>
      <c r="E100" s="84">
        <f>+E99+E97</f>
        <v>0</v>
      </c>
      <c r="F100" s="85">
        <f>+F99+F97</f>
        <v>0</v>
      </c>
      <c r="G100" s="86">
        <v>0</v>
      </c>
      <c r="H100" s="87">
        <f>+H99+H97</f>
        <v>0</v>
      </c>
      <c r="I100" s="62"/>
    </row>
    <row r="101" spans="1:9" ht="15.75" thickBot="1" x14ac:dyDescent="0.3">
      <c r="A101" s="88"/>
      <c r="B101" s="39" t="s">
        <v>80</v>
      </c>
      <c r="C101" s="89">
        <f>+C100+C89+C81+C74+C24</f>
        <v>9441564</v>
      </c>
      <c r="D101" s="40">
        <f>+D100+D89+D81+D74+D24</f>
        <v>2.7284841053187847E-12</v>
      </c>
      <c r="E101" s="90">
        <f>+E24+E74+E81+E100+E89</f>
        <v>9441564</v>
      </c>
      <c r="F101" s="91">
        <f>+F24+F74+F81+F100+F89</f>
        <v>1835548.1000000003</v>
      </c>
      <c r="G101" s="92">
        <f>+G24+G74+G81+G100+G89</f>
        <v>0</v>
      </c>
      <c r="H101" s="93">
        <f>+E101-F101-G101</f>
        <v>7606015.8999999994</v>
      </c>
      <c r="I101" s="61"/>
    </row>
    <row r="102" spans="1:9" x14ac:dyDescent="0.25">
      <c r="C102" s="94"/>
      <c r="D102" s="94"/>
      <c r="E102" s="94"/>
      <c r="F102" s="94"/>
      <c r="G102" s="94"/>
      <c r="H102" s="61"/>
      <c r="I102" s="61"/>
    </row>
    <row r="103" spans="1:9" x14ac:dyDescent="0.25">
      <c r="C103" s="94"/>
      <c r="D103" s="94"/>
      <c r="E103" s="94"/>
      <c r="F103" s="94"/>
      <c r="G103" s="94"/>
      <c r="H103" s="61"/>
      <c r="I103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4"/>
  <sheetViews>
    <sheetView workbookViewId="0">
      <selection sqref="A1:I104"/>
    </sheetView>
  </sheetViews>
  <sheetFormatPr baseColWidth="10" defaultRowHeight="15" x14ac:dyDescent="0.25"/>
  <cols>
    <col min="1" max="1" width="13.42578125" customWidth="1"/>
    <col min="2" max="2" width="32.5703125" customWidth="1"/>
    <col min="3" max="3" width="14.5703125" customWidth="1"/>
    <col min="4" max="4" width="16.140625" customWidth="1"/>
    <col min="5" max="5" width="16.5703125" customWidth="1"/>
    <col min="6" max="6" width="16" customWidth="1"/>
    <col min="7" max="7" width="15.140625" customWidth="1"/>
    <col min="8" max="8" width="19.85546875" customWidth="1"/>
  </cols>
  <sheetData>
    <row r="2" spans="1:9" ht="15.75" x14ac:dyDescent="0.25">
      <c r="A2" s="1"/>
      <c r="B2" s="2" t="s">
        <v>0</v>
      </c>
      <c r="C2" s="2"/>
      <c r="D2" s="2"/>
      <c r="E2" s="2"/>
      <c r="F2" s="2"/>
      <c r="G2" s="2"/>
      <c r="H2" s="2"/>
      <c r="I2" s="2"/>
    </row>
    <row r="3" spans="1:9" x14ac:dyDescent="0.25">
      <c r="A3" s="1"/>
      <c r="B3" s="3" t="s">
        <v>1</v>
      </c>
      <c r="C3" s="3"/>
      <c r="D3" s="3"/>
      <c r="E3" s="3"/>
      <c r="F3" s="3"/>
      <c r="G3" s="4"/>
      <c r="H3" s="1"/>
      <c r="I3" s="1"/>
    </row>
    <row r="4" spans="1:9" x14ac:dyDescent="0.25">
      <c r="A4" s="5"/>
      <c r="B4" s="3" t="s">
        <v>2</v>
      </c>
      <c r="C4" s="3"/>
      <c r="D4" s="3"/>
      <c r="E4" s="3"/>
      <c r="F4" s="3"/>
      <c r="G4" s="4"/>
      <c r="H4" s="5"/>
      <c r="I4" s="1"/>
    </row>
    <row r="5" spans="1:9" x14ac:dyDescent="0.25">
      <c r="A5" s="5"/>
      <c r="B5" s="4"/>
      <c r="C5" s="4"/>
      <c r="D5" s="4"/>
      <c r="E5" s="4"/>
      <c r="F5" s="4"/>
      <c r="G5" s="4"/>
      <c r="H5" s="5"/>
      <c r="I5" s="1"/>
    </row>
    <row r="6" spans="1:9" x14ac:dyDescent="0.25">
      <c r="A6" s="6" t="s">
        <v>3</v>
      </c>
      <c r="B6" s="6"/>
      <c r="C6" s="6"/>
      <c r="D6" s="6"/>
      <c r="E6" s="6"/>
      <c r="F6" s="6"/>
      <c r="G6" s="6"/>
      <c r="H6" s="6"/>
      <c r="I6" s="1"/>
    </row>
    <row r="7" spans="1:9" x14ac:dyDescent="0.25">
      <c r="A7" s="7"/>
      <c r="B7" s="6" t="s">
        <v>81</v>
      </c>
      <c r="C7" s="6"/>
      <c r="D7" s="6"/>
      <c r="E7" s="6"/>
      <c r="F7" s="6"/>
      <c r="G7" s="6"/>
      <c r="H7" s="6"/>
      <c r="I7" s="1"/>
    </row>
    <row r="8" spans="1:9" x14ac:dyDescent="0.25">
      <c r="A8" s="6"/>
      <c r="B8" s="6"/>
      <c r="C8" s="6"/>
      <c r="D8" s="6"/>
      <c r="E8" s="6"/>
      <c r="F8" s="6"/>
      <c r="G8" s="6"/>
      <c r="H8" s="6"/>
      <c r="I8" s="1"/>
    </row>
    <row r="9" spans="1:9" ht="15.75" thickBot="1" x14ac:dyDescent="0.3">
      <c r="A9" s="7"/>
      <c r="B9" s="7"/>
      <c r="C9" s="7"/>
      <c r="D9" s="7"/>
      <c r="E9" s="7"/>
      <c r="F9" s="7"/>
      <c r="G9" s="7"/>
      <c r="H9" s="7"/>
      <c r="I9" s="1"/>
    </row>
    <row r="10" spans="1:9" ht="15.75" thickBot="1" x14ac:dyDescent="0.3">
      <c r="A10" s="8" t="s">
        <v>5</v>
      </c>
      <c r="B10" s="9" t="s">
        <v>6</v>
      </c>
      <c r="C10" s="10" t="s">
        <v>7</v>
      </c>
      <c r="D10" s="10" t="s">
        <v>8</v>
      </c>
      <c r="E10" s="11" t="s">
        <v>9</v>
      </c>
      <c r="F10" s="12" t="s">
        <v>10</v>
      </c>
      <c r="G10" s="13" t="s">
        <v>11</v>
      </c>
      <c r="H10" s="14" t="s">
        <v>12</v>
      </c>
      <c r="I10" s="15"/>
    </row>
    <row r="11" spans="1:9" x14ac:dyDescent="0.25">
      <c r="A11" s="16">
        <v>51101</v>
      </c>
      <c r="B11" s="17" t="s">
        <v>13</v>
      </c>
      <c r="C11" s="18">
        <v>4896828.6100000003</v>
      </c>
      <c r="D11" s="18">
        <v>0</v>
      </c>
      <c r="E11" s="18">
        <f>+C11+D11</f>
        <v>4896828.6100000003</v>
      </c>
      <c r="F11" s="18">
        <v>1219904.43</v>
      </c>
      <c r="G11" s="18">
        <v>23186.78</v>
      </c>
      <c r="H11" s="19">
        <f t="shared" ref="H11:H74" si="0">+E11-F11-G11</f>
        <v>3653737.4000000008</v>
      </c>
    </row>
    <row r="12" spans="1:9" x14ac:dyDescent="0.25">
      <c r="A12" s="20">
        <v>51103</v>
      </c>
      <c r="B12" s="21" t="s">
        <v>14</v>
      </c>
      <c r="C12" s="22">
        <v>155176.06</v>
      </c>
      <c r="D12" s="18">
        <v>-1132.6500000000001</v>
      </c>
      <c r="E12" s="18">
        <f t="shared" ref="E12:E43" si="1">+C12+D12</f>
        <v>154043.41</v>
      </c>
      <c r="F12" s="18">
        <v>0</v>
      </c>
      <c r="G12" s="18">
        <v>0</v>
      </c>
      <c r="H12" s="19">
        <f t="shared" si="0"/>
        <v>154043.41</v>
      </c>
    </row>
    <row r="13" spans="1:9" x14ac:dyDescent="0.25">
      <c r="A13" s="20">
        <v>51107</v>
      </c>
      <c r="B13" s="21" t="s">
        <v>15</v>
      </c>
      <c r="C13" s="22">
        <v>336832.64</v>
      </c>
      <c r="D13" s="23">
        <v>-57136.97</v>
      </c>
      <c r="E13" s="18">
        <f t="shared" si="1"/>
        <v>279695.67000000004</v>
      </c>
      <c r="F13" s="18">
        <v>0</v>
      </c>
      <c r="G13" s="18">
        <v>0</v>
      </c>
      <c r="H13" s="19">
        <f t="shared" si="0"/>
        <v>279695.67000000004</v>
      </c>
    </row>
    <row r="14" spans="1:9" x14ac:dyDescent="0.25">
      <c r="A14" s="20">
        <v>51201</v>
      </c>
      <c r="B14" s="21" t="s">
        <v>16</v>
      </c>
      <c r="C14" s="22">
        <v>868870.35</v>
      </c>
      <c r="D14" s="24">
        <v>50342.6</v>
      </c>
      <c r="E14" s="18">
        <f t="shared" si="1"/>
        <v>919212.95</v>
      </c>
      <c r="F14" s="18">
        <v>240292.93</v>
      </c>
      <c r="G14" s="18">
        <v>2899.69</v>
      </c>
      <c r="H14" s="19">
        <f t="shared" si="0"/>
        <v>676020.33000000007</v>
      </c>
    </row>
    <row r="15" spans="1:9" x14ac:dyDescent="0.25">
      <c r="A15" s="20">
        <v>51203</v>
      </c>
      <c r="B15" s="21" t="s">
        <v>14</v>
      </c>
      <c r="C15" s="22">
        <v>23792.95</v>
      </c>
      <c r="D15" s="22">
        <v>1132.6500000000001</v>
      </c>
      <c r="E15" s="18">
        <f t="shared" si="1"/>
        <v>24925.600000000002</v>
      </c>
      <c r="F15" s="18">
        <v>0</v>
      </c>
      <c r="G15" s="18">
        <v>0</v>
      </c>
      <c r="H15" s="19">
        <f t="shared" si="0"/>
        <v>24925.600000000002</v>
      </c>
    </row>
    <row r="16" spans="1:9" x14ac:dyDescent="0.25">
      <c r="A16" s="20">
        <v>51207</v>
      </c>
      <c r="B16" s="21" t="s">
        <v>15</v>
      </c>
      <c r="C16" s="22">
        <v>52083.35</v>
      </c>
      <c r="D16" s="22">
        <v>0</v>
      </c>
      <c r="E16" s="18">
        <f t="shared" si="1"/>
        <v>52083.35</v>
      </c>
      <c r="F16" s="18">
        <v>0</v>
      </c>
      <c r="G16" s="18">
        <v>0</v>
      </c>
      <c r="H16" s="19">
        <f t="shared" si="0"/>
        <v>52083.35</v>
      </c>
    </row>
    <row r="17" spans="1:8" x14ac:dyDescent="0.25">
      <c r="A17" s="20">
        <v>51401</v>
      </c>
      <c r="B17" s="21" t="s">
        <v>17</v>
      </c>
      <c r="C17" s="22">
        <v>316763.99</v>
      </c>
      <c r="D17" s="22">
        <v>0</v>
      </c>
      <c r="E17" s="18">
        <f t="shared" si="1"/>
        <v>316763.99</v>
      </c>
      <c r="F17" s="18">
        <v>76995.179999999993</v>
      </c>
      <c r="G17" s="18">
        <v>4326.82</v>
      </c>
      <c r="H17" s="19">
        <f t="shared" si="0"/>
        <v>235441.99</v>
      </c>
    </row>
    <row r="18" spans="1:8" x14ac:dyDescent="0.25">
      <c r="A18" s="20">
        <v>51402</v>
      </c>
      <c r="B18" s="21" t="s">
        <v>18</v>
      </c>
      <c r="C18" s="22">
        <v>46554.6</v>
      </c>
      <c r="D18" s="22">
        <v>3396.25</v>
      </c>
      <c r="E18" s="18">
        <f t="shared" si="1"/>
        <v>49950.85</v>
      </c>
      <c r="F18" s="18">
        <v>12660.01</v>
      </c>
      <c r="G18" s="18">
        <v>479.68</v>
      </c>
      <c r="H18" s="19">
        <f t="shared" si="0"/>
        <v>36811.159999999996</v>
      </c>
    </row>
    <row r="19" spans="1:8" x14ac:dyDescent="0.25">
      <c r="A19" s="20">
        <v>51501</v>
      </c>
      <c r="B19" s="21" t="s">
        <v>19</v>
      </c>
      <c r="C19" s="22">
        <v>302327.46000000002</v>
      </c>
      <c r="D19" s="22">
        <v>0</v>
      </c>
      <c r="E19" s="18">
        <f t="shared" si="1"/>
        <v>302327.46000000002</v>
      </c>
      <c r="F19" s="18">
        <v>73109.990000000005</v>
      </c>
      <c r="G19" s="18">
        <v>5460.2</v>
      </c>
      <c r="H19" s="19">
        <f t="shared" si="0"/>
        <v>223757.27000000002</v>
      </c>
    </row>
    <row r="20" spans="1:8" x14ac:dyDescent="0.25">
      <c r="A20" s="20">
        <v>51502</v>
      </c>
      <c r="B20" s="21" t="s">
        <v>20</v>
      </c>
      <c r="C20" s="22">
        <v>55687.95</v>
      </c>
      <c r="D20" s="22">
        <v>3398.12</v>
      </c>
      <c r="E20" s="18">
        <f t="shared" si="1"/>
        <v>59086.07</v>
      </c>
      <c r="F20" s="18">
        <v>15561.12</v>
      </c>
      <c r="G20" s="18">
        <v>397.82</v>
      </c>
      <c r="H20" s="19">
        <f t="shared" si="0"/>
        <v>43127.13</v>
      </c>
    </row>
    <row r="21" spans="1:8" x14ac:dyDescent="0.25">
      <c r="A21" s="20">
        <v>51601</v>
      </c>
      <c r="B21" s="21" t="s">
        <v>21</v>
      </c>
      <c r="C21" s="22">
        <v>46629.120000000003</v>
      </c>
      <c r="D21" s="22">
        <v>0</v>
      </c>
      <c r="E21" s="18">
        <f t="shared" si="1"/>
        <v>46629.120000000003</v>
      </c>
      <c r="F21" s="18">
        <v>11579.22</v>
      </c>
      <c r="G21" s="18">
        <v>0</v>
      </c>
      <c r="H21" s="19">
        <f t="shared" si="0"/>
        <v>35049.9</v>
      </c>
    </row>
    <row r="22" spans="1:8" x14ac:dyDescent="0.25">
      <c r="A22" s="20">
        <v>51701</v>
      </c>
      <c r="B22" s="21" t="s">
        <v>22</v>
      </c>
      <c r="C22" s="22">
        <v>5762.21</v>
      </c>
      <c r="D22" s="22">
        <v>-5762.21</v>
      </c>
      <c r="E22" s="18">
        <f t="shared" si="1"/>
        <v>0</v>
      </c>
      <c r="F22" s="18">
        <v>0</v>
      </c>
      <c r="G22" s="18">
        <v>0</v>
      </c>
      <c r="H22" s="19">
        <f t="shared" si="0"/>
        <v>0</v>
      </c>
    </row>
    <row r="23" spans="1:8" x14ac:dyDescent="0.25">
      <c r="A23" s="20">
        <v>51903</v>
      </c>
      <c r="B23" s="21" t="s">
        <v>23</v>
      </c>
      <c r="C23" s="22">
        <v>47820.71</v>
      </c>
      <c r="D23" s="22">
        <v>5762.21</v>
      </c>
      <c r="E23" s="18">
        <f t="shared" si="1"/>
        <v>53582.92</v>
      </c>
      <c r="F23" s="18">
        <v>14117.76</v>
      </c>
      <c r="G23" s="18">
        <v>0</v>
      </c>
      <c r="H23" s="19">
        <f t="shared" si="0"/>
        <v>39465.159999999996</v>
      </c>
    </row>
    <row r="24" spans="1:8" x14ac:dyDescent="0.25">
      <c r="A24" s="20">
        <v>51999</v>
      </c>
      <c r="B24" s="21" t="s">
        <v>24</v>
      </c>
      <c r="C24" s="22">
        <v>0</v>
      </c>
      <c r="D24" s="22">
        <v>0</v>
      </c>
      <c r="E24" s="18">
        <f t="shared" si="1"/>
        <v>0</v>
      </c>
      <c r="F24" s="18">
        <v>0</v>
      </c>
      <c r="G24" s="25">
        <v>0</v>
      </c>
      <c r="H24" s="19">
        <f t="shared" si="0"/>
        <v>0</v>
      </c>
    </row>
    <row r="25" spans="1:8" x14ac:dyDescent="0.25">
      <c r="A25" s="26"/>
      <c r="B25" s="27" t="s">
        <v>25</v>
      </c>
      <c r="C25" s="28">
        <f>SUM(C11:C24)</f>
        <v>7155129.9999999991</v>
      </c>
      <c r="D25" s="29">
        <f>SUM(D11:D24)</f>
        <v>-4.5474735088646412E-12</v>
      </c>
      <c r="E25" s="30">
        <f>SUM(E11:E24)</f>
        <v>7155130</v>
      </c>
      <c r="F25" s="31">
        <f>SUM(F11:F24)</f>
        <v>1664220.64</v>
      </c>
      <c r="G25" s="32">
        <f>SUM(G11:G24)</f>
        <v>36750.99</v>
      </c>
      <c r="H25" s="33">
        <f t="shared" si="0"/>
        <v>5454158.3700000001</v>
      </c>
    </row>
    <row r="26" spans="1:8" x14ac:dyDescent="0.25">
      <c r="A26" s="20">
        <v>54101</v>
      </c>
      <c r="B26" s="21" t="s">
        <v>26</v>
      </c>
      <c r="C26" s="22">
        <v>43254.8</v>
      </c>
      <c r="D26" s="22">
        <v>130.02000000000001</v>
      </c>
      <c r="E26" s="18">
        <f t="shared" si="1"/>
        <v>43384.82</v>
      </c>
      <c r="F26" s="18">
        <v>24935.37</v>
      </c>
      <c r="G26" s="18">
        <v>0</v>
      </c>
      <c r="H26" s="19">
        <f t="shared" si="0"/>
        <v>18449.45</v>
      </c>
    </row>
    <row r="27" spans="1:8" x14ac:dyDescent="0.25">
      <c r="A27" s="20">
        <v>54103</v>
      </c>
      <c r="B27" s="21" t="s">
        <v>27</v>
      </c>
      <c r="C27" s="22">
        <v>1543.52</v>
      </c>
      <c r="D27" s="22">
        <v>-543.52</v>
      </c>
      <c r="E27" s="18">
        <f t="shared" si="1"/>
        <v>1000</v>
      </c>
      <c r="F27" s="18">
        <v>97</v>
      </c>
      <c r="G27" s="18">
        <v>0</v>
      </c>
      <c r="H27" s="19">
        <f t="shared" si="0"/>
        <v>903</v>
      </c>
    </row>
    <row r="28" spans="1:8" x14ac:dyDescent="0.25">
      <c r="A28" s="20">
        <v>54104</v>
      </c>
      <c r="B28" s="21" t="s">
        <v>28</v>
      </c>
      <c r="C28" s="22">
        <v>600</v>
      </c>
      <c r="D28" s="22">
        <v>46.75</v>
      </c>
      <c r="E28" s="18">
        <f t="shared" si="1"/>
        <v>646.75</v>
      </c>
      <c r="F28" s="18">
        <v>646.75</v>
      </c>
      <c r="G28" s="18">
        <v>0</v>
      </c>
      <c r="H28" s="19">
        <f t="shared" si="0"/>
        <v>0</v>
      </c>
    </row>
    <row r="29" spans="1:8" x14ac:dyDescent="0.25">
      <c r="A29" s="20">
        <v>54105</v>
      </c>
      <c r="B29" s="21" t="s">
        <v>29</v>
      </c>
      <c r="C29" s="22">
        <v>16200</v>
      </c>
      <c r="D29" s="22">
        <v>960.26</v>
      </c>
      <c r="E29" s="18">
        <f t="shared" si="1"/>
        <v>17160.259999999998</v>
      </c>
      <c r="F29" s="18">
        <v>14302.87</v>
      </c>
      <c r="G29" s="18">
        <v>0</v>
      </c>
      <c r="H29" s="19">
        <f t="shared" si="0"/>
        <v>2857.3899999999976</v>
      </c>
    </row>
    <row r="30" spans="1:8" x14ac:dyDescent="0.25">
      <c r="A30" s="20">
        <v>54106</v>
      </c>
      <c r="B30" s="21" t="s">
        <v>30</v>
      </c>
      <c r="C30" s="22">
        <v>187.1</v>
      </c>
      <c r="D30" s="22">
        <v>166.9</v>
      </c>
      <c r="E30" s="18">
        <f t="shared" si="1"/>
        <v>354</v>
      </c>
      <c r="F30" s="18">
        <v>242</v>
      </c>
      <c r="G30" s="18">
        <v>0</v>
      </c>
      <c r="H30" s="19">
        <f t="shared" si="0"/>
        <v>112</v>
      </c>
    </row>
    <row r="31" spans="1:8" x14ac:dyDescent="0.25">
      <c r="A31" s="20">
        <v>54107</v>
      </c>
      <c r="B31" s="21" t="s">
        <v>31</v>
      </c>
      <c r="C31" s="22">
        <v>10596.35</v>
      </c>
      <c r="D31" s="22">
        <v>2802.92</v>
      </c>
      <c r="E31" s="18">
        <f t="shared" si="1"/>
        <v>13399.27</v>
      </c>
      <c r="F31" s="18">
        <v>9481.81</v>
      </c>
      <c r="G31" s="18">
        <v>0</v>
      </c>
      <c r="H31" s="19">
        <f t="shared" si="0"/>
        <v>3917.4600000000009</v>
      </c>
    </row>
    <row r="32" spans="1:8" x14ac:dyDescent="0.25">
      <c r="A32" s="20">
        <v>54108</v>
      </c>
      <c r="B32" s="21" t="s">
        <v>32</v>
      </c>
      <c r="C32" s="22">
        <v>14809</v>
      </c>
      <c r="D32" s="22">
        <v>191</v>
      </c>
      <c r="E32" s="18">
        <f t="shared" si="1"/>
        <v>15000</v>
      </c>
      <c r="F32" s="18">
        <v>0</v>
      </c>
      <c r="G32" s="18">
        <v>0</v>
      </c>
      <c r="H32" s="19">
        <f t="shared" si="0"/>
        <v>15000</v>
      </c>
    </row>
    <row r="33" spans="1:8" x14ac:dyDescent="0.25">
      <c r="A33" s="20">
        <v>54109</v>
      </c>
      <c r="B33" s="21" t="s">
        <v>33</v>
      </c>
      <c r="C33" s="22">
        <v>2000</v>
      </c>
      <c r="D33" s="22">
        <v>0</v>
      </c>
      <c r="E33" s="18">
        <f t="shared" si="1"/>
        <v>2000</v>
      </c>
      <c r="F33" s="18">
        <v>0</v>
      </c>
      <c r="G33" s="18">
        <v>0</v>
      </c>
      <c r="H33" s="19">
        <f t="shared" si="0"/>
        <v>2000</v>
      </c>
    </row>
    <row r="34" spans="1:8" x14ac:dyDescent="0.25">
      <c r="A34" s="20">
        <v>54110</v>
      </c>
      <c r="B34" s="21" t="s">
        <v>34</v>
      </c>
      <c r="C34" s="22">
        <v>22892</v>
      </c>
      <c r="D34" s="22">
        <v>-15076.15</v>
      </c>
      <c r="E34" s="18">
        <f t="shared" si="1"/>
        <v>7815.85</v>
      </c>
      <c r="F34" s="18">
        <v>26.3</v>
      </c>
      <c r="G34" s="18">
        <v>0</v>
      </c>
      <c r="H34" s="19">
        <f t="shared" si="0"/>
        <v>7789.55</v>
      </c>
    </row>
    <row r="35" spans="1:8" x14ac:dyDescent="0.25">
      <c r="A35" s="20">
        <v>54111</v>
      </c>
      <c r="B35" s="21" t="s">
        <v>35</v>
      </c>
      <c r="C35" s="22">
        <v>286.81</v>
      </c>
      <c r="D35" s="22">
        <v>130.74</v>
      </c>
      <c r="E35" s="18">
        <f t="shared" si="1"/>
        <v>417.55</v>
      </c>
      <c r="F35" s="18">
        <v>74.05</v>
      </c>
      <c r="G35" s="18">
        <v>0</v>
      </c>
      <c r="H35" s="19">
        <f t="shared" si="0"/>
        <v>343.5</v>
      </c>
    </row>
    <row r="36" spans="1:8" x14ac:dyDescent="0.25">
      <c r="A36" s="20">
        <v>54112</v>
      </c>
      <c r="B36" s="21" t="s">
        <v>36</v>
      </c>
      <c r="C36" s="22">
        <v>950.73</v>
      </c>
      <c r="D36" s="22">
        <v>544.98</v>
      </c>
      <c r="E36" s="18">
        <f t="shared" si="1"/>
        <v>1495.71</v>
      </c>
      <c r="F36" s="18">
        <v>170.76</v>
      </c>
      <c r="G36" s="18">
        <v>0</v>
      </c>
      <c r="H36" s="19">
        <f t="shared" si="0"/>
        <v>1324.95</v>
      </c>
    </row>
    <row r="37" spans="1:8" x14ac:dyDescent="0.25">
      <c r="A37" s="20">
        <v>54113</v>
      </c>
      <c r="B37" s="21" t="s">
        <v>37</v>
      </c>
      <c r="C37" s="22">
        <v>610.48</v>
      </c>
      <c r="D37" s="22">
        <v>289.52</v>
      </c>
      <c r="E37" s="18">
        <f t="shared" si="1"/>
        <v>900</v>
      </c>
      <c r="F37" s="18">
        <v>38</v>
      </c>
      <c r="G37" s="18">
        <v>0</v>
      </c>
      <c r="H37" s="19">
        <f t="shared" si="0"/>
        <v>862</v>
      </c>
    </row>
    <row r="38" spans="1:8" x14ac:dyDescent="0.25">
      <c r="A38" s="20">
        <v>54114</v>
      </c>
      <c r="B38" s="21" t="s">
        <v>38</v>
      </c>
      <c r="C38" s="22">
        <v>3594.49</v>
      </c>
      <c r="D38" s="22">
        <v>1367.63</v>
      </c>
      <c r="E38" s="18">
        <f t="shared" si="1"/>
        <v>4962.12</v>
      </c>
      <c r="F38" s="18">
        <v>4082.74</v>
      </c>
      <c r="G38" s="18">
        <v>0</v>
      </c>
      <c r="H38" s="19">
        <f t="shared" si="0"/>
        <v>879.38000000000011</v>
      </c>
    </row>
    <row r="39" spans="1:8" x14ac:dyDescent="0.25">
      <c r="A39" s="20">
        <v>54115</v>
      </c>
      <c r="B39" s="21" t="s">
        <v>39</v>
      </c>
      <c r="C39" s="22">
        <v>14773.09</v>
      </c>
      <c r="D39" s="22">
        <v>-2035.65</v>
      </c>
      <c r="E39" s="18">
        <f t="shared" si="1"/>
        <v>12737.44</v>
      </c>
      <c r="F39" s="18">
        <v>10295.469999999999</v>
      </c>
      <c r="G39" s="18">
        <v>0</v>
      </c>
      <c r="H39" s="19">
        <f t="shared" si="0"/>
        <v>2441.9700000000012</v>
      </c>
    </row>
    <row r="40" spans="1:8" x14ac:dyDescent="0.25">
      <c r="A40" s="20">
        <v>54116</v>
      </c>
      <c r="B40" s="21" t="s">
        <v>40</v>
      </c>
      <c r="C40" s="22">
        <v>600</v>
      </c>
      <c r="D40" s="22">
        <v>0</v>
      </c>
      <c r="E40" s="18">
        <f t="shared" si="1"/>
        <v>600</v>
      </c>
      <c r="F40" s="18">
        <v>459.3</v>
      </c>
      <c r="G40" s="18">
        <v>0</v>
      </c>
      <c r="H40" s="19">
        <f t="shared" si="0"/>
        <v>140.69999999999999</v>
      </c>
    </row>
    <row r="41" spans="1:8" x14ac:dyDescent="0.25">
      <c r="A41" s="20">
        <v>54118</v>
      </c>
      <c r="B41" s="21" t="s">
        <v>41</v>
      </c>
      <c r="C41" s="22">
        <v>1000</v>
      </c>
      <c r="D41" s="22">
        <v>272.62</v>
      </c>
      <c r="E41" s="18">
        <f t="shared" si="1"/>
        <v>1272.6199999999999</v>
      </c>
      <c r="F41" s="18">
        <v>272.62</v>
      </c>
      <c r="G41" s="18">
        <v>0</v>
      </c>
      <c r="H41" s="19">
        <f t="shared" si="0"/>
        <v>999.99999999999989</v>
      </c>
    </row>
    <row r="42" spans="1:8" x14ac:dyDescent="0.25">
      <c r="A42" s="20">
        <v>54119</v>
      </c>
      <c r="B42" s="21" t="s">
        <v>42</v>
      </c>
      <c r="C42" s="22">
        <v>1504.68</v>
      </c>
      <c r="D42" s="22">
        <v>1800.5</v>
      </c>
      <c r="E42" s="18">
        <f t="shared" si="1"/>
        <v>3305.1800000000003</v>
      </c>
      <c r="F42" s="18">
        <v>684.48</v>
      </c>
      <c r="G42" s="18">
        <v>0</v>
      </c>
      <c r="H42" s="19">
        <f t="shared" si="0"/>
        <v>2620.7000000000003</v>
      </c>
    </row>
    <row r="43" spans="1:8" ht="15.75" thickBot="1" x14ac:dyDescent="0.3">
      <c r="A43" s="34">
        <v>54199</v>
      </c>
      <c r="B43" s="35" t="s">
        <v>43</v>
      </c>
      <c r="C43" s="36">
        <v>370342.72</v>
      </c>
      <c r="D43" s="36">
        <v>48136.75</v>
      </c>
      <c r="E43" s="18">
        <f t="shared" si="1"/>
        <v>418479.47</v>
      </c>
      <c r="F43" s="18">
        <v>58027.48</v>
      </c>
      <c r="G43" s="18">
        <v>0</v>
      </c>
      <c r="H43" s="37">
        <f t="shared" si="0"/>
        <v>360451.99</v>
      </c>
    </row>
    <row r="44" spans="1:8" ht="15.75" thickBot="1" x14ac:dyDescent="0.3">
      <c r="A44" s="38"/>
      <c r="B44" s="39" t="s">
        <v>44</v>
      </c>
      <c r="C44" s="40">
        <f>SUM(C26:C43)</f>
        <v>505745.76999999996</v>
      </c>
      <c r="D44" s="40">
        <f>SUM(D26:D43)</f>
        <v>39185.270000000004</v>
      </c>
      <c r="E44" s="40">
        <f>SUM(E26:E43)</f>
        <v>544931.04</v>
      </c>
      <c r="F44" s="40">
        <f>SUM(F26:F43)</f>
        <v>123837</v>
      </c>
      <c r="G44" s="40">
        <f>SUM(G26:G43)</f>
        <v>0</v>
      </c>
      <c r="H44" s="41">
        <f t="shared" si="0"/>
        <v>421094.04000000004</v>
      </c>
    </row>
    <row r="45" spans="1:8" x14ac:dyDescent="0.25">
      <c r="A45" s="42"/>
      <c r="B45" s="43"/>
      <c r="C45" s="44"/>
      <c r="D45" s="44"/>
      <c r="E45" s="44"/>
      <c r="F45" s="44"/>
      <c r="G45" s="44"/>
      <c r="H45" s="45"/>
    </row>
    <row r="46" spans="1:8" x14ac:dyDescent="0.25">
      <c r="A46" s="42"/>
      <c r="B46" s="43"/>
      <c r="C46" s="44"/>
      <c r="D46" s="44"/>
      <c r="E46" s="44"/>
      <c r="F46" s="44"/>
      <c r="G46" s="44"/>
      <c r="H46" s="45"/>
    </row>
    <row r="47" spans="1:8" ht="15.75" thickBot="1" x14ac:dyDescent="0.3">
      <c r="A47" s="42"/>
      <c r="B47" s="43"/>
      <c r="C47" s="44"/>
      <c r="D47" s="44"/>
      <c r="E47" s="44"/>
      <c r="F47" s="44"/>
      <c r="G47" s="44"/>
      <c r="H47" s="45"/>
    </row>
    <row r="48" spans="1:8" ht="15.75" thickBot="1" x14ac:dyDescent="0.3">
      <c r="A48" s="8" t="s">
        <v>5</v>
      </c>
      <c r="B48" s="9" t="s">
        <v>6</v>
      </c>
      <c r="C48" s="46" t="s">
        <v>7</v>
      </c>
      <c r="D48" s="10" t="s">
        <v>8</v>
      </c>
      <c r="E48" s="47" t="s">
        <v>45</v>
      </c>
      <c r="F48" s="48" t="s">
        <v>10</v>
      </c>
      <c r="G48" s="49" t="s">
        <v>11</v>
      </c>
      <c r="H48" s="50" t="s">
        <v>12</v>
      </c>
    </row>
    <row r="49" spans="1:8" x14ac:dyDescent="0.25">
      <c r="A49" s="51">
        <v>54201</v>
      </c>
      <c r="B49" s="52" t="s">
        <v>46</v>
      </c>
      <c r="C49" s="53">
        <v>189244.31</v>
      </c>
      <c r="D49" s="53">
        <v>-16113.98</v>
      </c>
      <c r="E49" s="18">
        <f>+C49+D49</f>
        <v>173130.33</v>
      </c>
      <c r="F49" s="18">
        <v>35202.800000000003</v>
      </c>
      <c r="G49" s="18">
        <v>0</v>
      </c>
      <c r="H49" s="54">
        <f t="shared" si="0"/>
        <v>137927.52999999997</v>
      </c>
    </row>
    <row r="50" spans="1:8" x14ac:dyDescent="0.25">
      <c r="A50" s="20">
        <v>54202</v>
      </c>
      <c r="B50" s="21" t="s">
        <v>47</v>
      </c>
      <c r="C50" s="22">
        <v>48920.5</v>
      </c>
      <c r="D50" s="22">
        <v>-3975.76</v>
      </c>
      <c r="E50" s="18">
        <f>+C50+D50</f>
        <v>44944.74</v>
      </c>
      <c r="F50" s="18">
        <v>5264.36</v>
      </c>
      <c r="G50" s="18">
        <v>0</v>
      </c>
      <c r="H50" s="19">
        <f t="shared" si="0"/>
        <v>39680.379999999997</v>
      </c>
    </row>
    <row r="51" spans="1:8" x14ac:dyDescent="0.25">
      <c r="A51" s="34">
        <v>54203</v>
      </c>
      <c r="B51" s="35" t="s">
        <v>48</v>
      </c>
      <c r="C51" s="36">
        <v>139388.49</v>
      </c>
      <c r="D51" s="36">
        <v>-9494.41</v>
      </c>
      <c r="E51" s="18">
        <f>+C51+D51</f>
        <v>129894.07999999999</v>
      </c>
      <c r="F51" s="18">
        <v>24475.05</v>
      </c>
      <c r="G51" s="18">
        <v>0</v>
      </c>
      <c r="H51" s="37">
        <f t="shared" si="0"/>
        <v>105419.02999999998</v>
      </c>
    </row>
    <row r="52" spans="1:8" x14ac:dyDescent="0.25">
      <c r="A52" s="20">
        <v>54204</v>
      </c>
      <c r="B52" s="21" t="s">
        <v>49</v>
      </c>
      <c r="C52" s="22">
        <v>1104.31</v>
      </c>
      <c r="D52" s="22">
        <v>0</v>
      </c>
      <c r="E52" s="18">
        <f>+C52+D52</f>
        <v>1104.31</v>
      </c>
      <c r="F52" s="18">
        <v>0</v>
      </c>
      <c r="G52" s="18">
        <v>0</v>
      </c>
      <c r="H52" s="55">
        <f t="shared" si="0"/>
        <v>1104.31</v>
      </c>
    </row>
    <row r="53" spans="1:8" x14ac:dyDescent="0.25">
      <c r="A53" s="56"/>
      <c r="B53" s="27" t="s">
        <v>44</v>
      </c>
      <c r="C53" s="29">
        <f>SUM(C49:C52)</f>
        <v>378657.61</v>
      </c>
      <c r="D53" s="29">
        <f>SUM(D49:D52)</f>
        <v>-29584.149999999998</v>
      </c>
      <c r="E53" s="29">
        <f>SUM(E49:E52)</f>
        <v>349073.45999999996</v>
      </c>
      <c r="F53" s="29">
        <f>SUM(F49:F52)</f>
        <v>64942.210000000006</v>
      </c>
      <c r="G53" s="29">
        <f>SUM(G49:G52)</f>
        <v>0</v>
      </c>
      <c r="H53" s="57">
        <f t="shared" si="0"/>
        <v>284131.24999999994</v>
      </c>
    </row>
    <row r="54" spans="1:8" x14ac:dyDescent="0.25">
      <c r="A54" s="20">
        <v>54301</v>
      </c>
      <c r="B54" s="21" t="s">
        <v>50</v>
      </c>
      <c r="C54" s="22">
        <v>31251.1</v>
      </c>
      <c r="D54" s="22">
        <v>1998.9</v>
      </c>
      <c r="E54" s="18">
        <f t="shared" ref="E54:E65" si="2">+C54+D54</f>
        <v>33250</v>
      </c>
      <c r="F54" s="18">
        <v>4390</v>
      </c>
      <c r="G54" s="18">
        <v>0</v>
      </c>
      <c r="H54" s="55">
        <f t="shared" si="0"/>
        <v>28860</v>
      </c>
    </row>
    <row r="55" spans="1:8" x14ac:dyDescent="0.25">
      <c r="A55" s="16">
        <v>54302</v>
      </c>
      <c r="B55" s="17" t="s">
        <v>51</v>
      </c>
      <c r="C55" s="18">
        <v>57011.29</v>
      </c>
      <c r="D55" s="18">
        <v>805.71</v>
      </c>
      <c r="E55" s="18">
        <f t="shared" si="2"/>
        <v>57817</v>
      </c>
      <c r="F55" s="18">
        <v>42329.440000000002</v>
      </c>
      <c r="G55" s="18">
        <v>0</v>
      </c>
      <c r="H55" s="19">
        <f t="shared" si="0"/>
        <v>15487.559999999998</v>
      </c>
    </row>
    <row r="56" spans="1:8" x14ac:dyDescent="0.25">
      <c r="A56" s="20">
        <v>54304</v>
      </c>
      <c r="B56" s="21" t="s">
        <v>52</v>
      </c>
      <c r="C56" s="22">
        <v>2000</v>
      </c>
      <c r="D56" s="22">
        <v>0</v>
      </c>
      <c r="E56" s="18">
        <f t="shared" si="2"/>
        <v>2000</v>
      </c>
      <c r="F56" s="18">
        <v>0</v>
      </c>
      <c r="G56" s="18">
        <v>0</v>
      </c>
      <c r="H56" s="55">
        <f t="shared" si="0"/>
        <v>2000</v>
      </c>
    </row>
    <row r="57" spans="1:8" x14ac:dyDescent="0.25">
      <c r="A57" s="20">
        <v>54305</v>
      </c>
      <c r="B57" s="21" t="s">
        <v>53</v>
      </c>
      <c r="C57" s="22">
        <v>54217.48</v>
      </c>
      <c r="D57" s="22">
        <v>-1008.05</v>
      </c>
      <c r="E57" s="18">
        <f t="shared" si="2"/>
        <v>53209.43</v>
      </c>
      <c r="F57" s="18">
        <v>8489.2999999999993</v>
      </c>
      <c r="G57" s="18">
        <v>0</v>
      </c>
      <c r="H57" s="55">
        <f t="shared" si="0"/>
        <v>44720.130000000005</v>
      </c>
    </row>
    <row r="58" spans="1:8" x14ac:dyDescent="0.25">
      <c r="A58" s="20">
        <v>54306</v>
      </c>
      <c r="B58" s="21" t="s">
        <v>54</v>
      </c>
      <c r="C58" s="22">
        <v>272930.40000000002</v>
      </c>
      <c r="D58" s="22">
        <v>7773.6</v>
      </c>
      <c r="E58" s="18">
        <f t="shared" si="2"/>
        <v>280704</v>
      </c>
      <c r="F58" s="18">
        <v>46784</v>
      </c>
      <c r="G58" s="18">
        <v>0</v>
      </c>
      <c r="H58" s="55">
        <f t="shared" si="0"/>
        <v>233920</v>
      </c>
    </row>
    <row r="59" spans="1:8" x14ac:dyDescent="0.25">
      <c r="A59" s="20">
        <v>54307</v>
      </c>
      <c r="B59" s="21" t="s">
        <v>55</v>
      </c>
      <c r="C59" s="22">
        <v>10914.44</v>
      </c>
      <c r="D59" s="22">
        <v>525.55999999999995</v>
      </c>
      <c r="E59" s="18">
        <f t="shared" si="2"/>
        <v>11440</v>
      </c>
      <c r="F59" s="18">
        <v>6064.6</v>
      </c>
      <c r="G59" s="18">
        <v>0</v>
      </c>
      <c r="H59" s="55">
        <f t="shared" si="0"/>
        <v>5375.4</v>
      </c>
    </row>
    <row r="60" spans="1:8" x14ac:dyDescent="0.25">
      <c r="A60" s="20">
        <v>54308</v>
      </c>
      <c r="B60" s="21" t="s">
        <v>56</v>
      </c>
      <c r="C60" s="22">
        <v>0</v>
      </c>
      <c r="D60" s="22">
        <v>0</v>
      </c>
      <c r="E60" s="18">
        <f t="shared" si="2"/>
        <v>0</v>
      </c>
      <c r="F60" s="18">
        <v>0</v>
      </c>
      <c r="G60" s="18">
        <v>0</v>
      </c>
      <c r="H60" s="55">
        <f t="shared" si="0"/>
        <v>0</v>
      </c>
    </row>
    <row r="61" spans="1:8" x14ac:dyDescent="0.25">
      <c r="A61" s="20">
        <v>54313</v>
      </c>
      <c r="B61" s="21" t="s">
        <v>57</v>
      </c>
      <c r="C61" s="22">
        <v>31842.92</v>
      </c>
      <c r="D61" s="22">
        <v>2443.59</v>
      </c>
      <c r="E61" s="18">
        <f t="shared" si="2"/>
        <v>34286.509999999995</v>
      </c>
      <c r="F61" s="18"/>
      <c r="G61" s="18">
        <v>0</v>
      </c>
      <c r="H61" s="55">
        <f t="shared" si="0"/>
        <v>34286.509999999995</v>
      </c>
    </row>
    <row r="62" spans="1:8" x14ac:dyDescent="0.25">
      <c r="A62" s="20">
        <v>54314</v>
      </c>
      <c r="B62" s="21" t="s">
        <v>58</v>
      </c>
      <c r="C62" s="22">
        <v>45176.3</v>
      </c>
      <c r="D62" s="22">
        <v>1949.65</v>
      </c>
      <c r="E62" s="18">
        <f t="shared" si="2"/>
        <v>47125.950000000004</v>
      </c>
      <c r="F62" s="18">
        <v>36</v>
      </c>
      <c r="G62" s="18">
        <v>0</v>
      </c>
      <c r="H62" s="55">
        <f t="shared" si="0"/>
        <v>47089.950000000004</v>
      </c>
    </row>
    <row r="63" spans="1:8" x14ac:dyDescent="0.25">
      <c r="A63" s="20">
        <v>54316</v>
      </c>
      <c r="B63" s="21" t="s">
        <v>59</v>
      </c>
      <c r="C63" s="22">
        <v>28593.69</v>
      </c>
      <c r="D63" s="22">
        <v>-4150.6899999999996</v>
      </c>
      <c r="E63" s="18">
        <f t="shared" si="2"/>
        <v>24443</v>
      </c>
      <c r="F63" s="18">
        <v>6859.73</v>
      </c>
      <c r="G63" s="18">
        <v>0</v>
      </c>
      <c r="H63" s="55">
        <f t="shared" si="0"/>
        <v>17583.27</v>
      </c>
    </row>
    <row r="64" spans="1:8" x14ac:dyDescent="0.25">
      <c r="A64" s="20">
        <v>54317</v>
      </c>
      <c r="B64" s="21" t="s">
        <v>60</v>
      </c>
      <c r="C64" s="22">
        <v>551807.93999999994</v>
      </c>
      <c r="D64" s="22">
        <v>47984.28</v>
      </c>
      <c r="E64" s="18">
        <f t="shared" si="2"/>
        <v>599792.22</v>
      </c>
      <c r="F64" s="18">
        <v>599788.92000000004</v>
      </c>
      <c r="G64" s="18">
        <v>0</v>
      </c>
      <c r="H64" s="55">
        <f t="shared" si="0"/>
        <v>3.2999999999301508</v>
      </c>
    </row>
    <row r="65" spans="1:8" x14ac:dyDescent="0.25">
      <c r="A65" s="20">
        <v>54399</v>
      </c>
      <c r="B65" s="21" t="s">
        <v>61</v>
      </c>
      <c r="C65" s="22">
        <v>88261.06</v>
      </c>
      <c r="D65" s="22">
        <v>-33187.81</v>
      </c>
      <c r="E65" s="18">
        <f t="shared" si="2"/>
        <v>55073.25</v>
      </c>
      <c r="F65" s="18">
        <v>9357.86</v>
      </c>
      <c r="G65" s="18">
        <v>0</v>
      </c>
      <c r="H65" s="55">
        <f t="shared" si="0"/>
        <v>45715.39</v>
      </c>
    </row>
    <row r="66" spans="1:8" x14ac:dyDescent="0.25">
      <c r="A66" s="56"/>
      <c r="B66" s="27" t="s">
        <v>44</v>
      </c>
      <c r="C66" s="29">
        <f>SUM(C54:C65)</f>
        <v>1174006.6200000001</v>
      </c>
      <c r="D66" s="29">
        <f>SUM(D54:D65)</f>
        <v>25134.740000000005</v>
      </c>
      <c r="E66" s="29">
        <f>SUM(E54:E65)</f>
        <v>1199141.3599999999</v>
      </c>
      <c r="F66" s="29">
        <f>SUM(F54:F65)</f>
        <v>724099.85</v>
      </c>
      <c r="G66" s="29">
        <f>SUM(G54:G65)</f>
        <v>0</v>
      </c>
      <c r="H66" s="57">
        <f t="shared" si="0"/>
        <v>475041.50999999989</v>
      </c>
    </row>
    <row r="67" spans="1:8" x14ac:dyDescent="0.25">
      <c r="A67" s="20">
        <v>54402</v>
      </c>
      <c r="B67" s="21" t="s">
        <v>62</v>
      </c>
      <c r="C67" s="22">
        <v>8000</v>
      </c>
      <c r="D67" s="22">
        <v>258.06</v>
      </c>
      <c r="E67" s="18">
        <f>+C67+D67</f>
        <v>8258.06</v>
      </c>
      <c r="F67" s="18">
        <v>8258.06</v>
      </c>
      <c r="G67" s="22">
        <v>0</v>
      </c>
      <c r="H67" s="55">
        <f t="shared" si="0"/>
        <v>0</v>
      </c>
    </row>
    <row r="68" spans="1:8" x14ac:dyDescent="0.25">
      <c r="A68" s="20">
        <v>54403</v>
      </c>
      <c r="B68" s="21" t="s">
        <v>63</v>
      </c>
      <c r="C68" s="22">
        <v>11529</v>
      </c>
      <c r="D68" s="22">
        <v>898</v>
      </c>
      <c r="E68" s="18">
        <f>+C68+D68</f>
        <v>12427</v>
      </c>
      <c r="F68" s="18">
        <v>2150</v>
      </c>
      <c r="G68" s="18">
        <v>0</v>
      </c>
      <c r="H68" s="55">
        <f t="shared" si="0"/>
        <v>10277</v>
      </c>
    </row>
    <row r="69" spans="1:8" x14ac:dyDescent="0.25">
      <c r="A69" s="20">
        <v>54404</v>
      </c>
      <c r="B69" s="21" t="s">
        <v>64</v>
      </c>
      <c r="C69" s="22">
        <v>30765</v>
      </c>
      <c r="D69" s="22">
        <v>0</v>
      </c>
      <c r="E69" s="18">
        <f>+C69+D69</f>
        <v>30765</v>
      </c>
      <c r="F69" s="18">
        <v>17910</v>
      </c>
      <c r="G69" s="18">
        <v>0</v>
      </c>
      <c r="H69" s="55">
        <f t="shared" si="0"/>
        <v>12855</v>
      </c>
    </row>
    <row r="70" spans="1:8" x14ac:dyDescent="0.25">
      <c r="A70" s="56"/>
      <c r="B70" s="27" t="s">
        <v>44</v>
      </c>
      <c r="C70" s="29">
        <f>SUM(C67:C69)</f>
        <v>50294</v>
      </c>
      <c r="D70" s="29">
        <f>SUM(D67:D69)</f>
        <v>1156.06</v>
      </c>
      <c r="E70" s="29">
        <f>SUM(E67:E69)</f>
        <v>51450.06</v>
      </c>
      <c r="F70" s="29">
        <f>SUM(F67:F69)</f>
        <v>28318.059999999998</v>
      </c>
      <c r="G70" s="29">
        <f>SUM(G67:G69)</f>
        <v>0</v>
      </c>
      <c r="H70" s="57">
        <f t="shared" si="0"/>
        <v>23132</v>
      </c>
    </row>
    <row r="71" spans="1:8" x14ac:dyDescent="0.25">
      <c r="A71" s="20">
        <v>54505</v>
      </c>
      <c r="B71" s="21" t="s">
        <v>65</v>
      </c>
      <c r="C71" s="22">
        <v>150</v>
      </c>
      <c r="D71" s="22">
        <v>-150</v>
      </c>
      <c r="E71" s="18">
        <f>+C71+D71</f>
        <v>0</v>
      </c>
      <c r="F71" s="18">
        <v>0</v>
      </c>
      <c r="G71" s="18">
        <v>0</v>
      </c>
      <c r="H71" s="55">
        <f t="shared" si="0"/>
        <v>0</v>
      </c>
    </row>
    <row r="72" spans="1:8" x14ac:dyDescent="0.25">
      <c r="A72" s="20">
        <v>54507</v>
      </c>
      <c r="B72" s="21" t="s">
        <v>66</v>
      </c>
      <c r="C72" s="22">
        <v>0</v>
      </c>
      <c r="D72" s="22">
        <v>0</v>
      </c>
      <c r="E72" s="18">
        <f>+C72+D72</f>
        <v>0</v>
      </c>
      <c r="F72" s="18">
        <v>0</v>
      </c>
      <c r="G72" s="22">
        <v>0</v>
      </c>
      <c r="H72" s="55">
        <f t="shared" si="0"/>
        <v>0</v>
      </c>
    </row>
    <row r="73" spans="1:8" x14ac:dyDescent="0.25">
      <c r="A73" s="20">
        <v>54599</v>
      </c>
      <c r="B73" s="21" t="s">
        <v>67</v>
      </c>
      <c r="C73" s="22">
        <v>45100</v>
      </c>
      <c r="D73" s="22">
        <v>813.08</v>
      </c>
      <c r="E73" s="18">
        <f>+C73+D73</f>
        <v>45913.08</v>
      </c>
      <c r="F73" s="18">
        <v>0</v>
      </c>
      <c r="G73" s="18">
        <v>0</v>
      </c>
      <c r="H73" s="55">
        <f t="shared" si="0"/>
        <v>45913.08</v>
      </c>
    </row>
    <row r="74" spans="1:8" x14ac:dyDescent="0.25">
      <c r="A74" s="56"/>
      <c r="B74" s="27" t="s">
        <v>44</v>
      </c>
      <c r="C74" s="29">
        <f>SUM(C71:C73)</f>
        <v>45250</v>
      </c>
      <c r="D74" s="29">
        <f>SUM(D71:D73)</f>
        <v>663.08</v>
      </c>
      <c r="E74" s="29">
        <f>SUM(E71:E73)</f>
        <v>45913.08</v>
      </c>
      <c r="F74" s="29">
        <f>SUM(F71:F73)</f>
        <v>0</v>
      </c>
      <c r="G74" s="29">
        <f>SUM(G71:G73)</f>
        <v>0</v>
      </c>
      <c r="H74" s="55">
        <f t="shared" si="0"/>
        <v>45913.08</v>
      </c>
    </row>
    <row r="75" spans="1:8" x14ac:dyDescent="0.25">
      <c r="A75" s="58"/>
      <c r="B75" s="27" t="s">
        <v>25</v>
      </c>
      <c r="C75" s="29">
        <f>+C74+C70+C66+C53+C44</f>
        <v>2153954</v>
      </c>
      <c r="D75" s="29">
        <f>+D74+D70+D66+D53+D44</f>
        <v>36555.000000000015</v>
      </c>
      <c r="E75" s="31">
        <f>+E74+E70+E66+E53+E44</f>
        <v>2190509</v>
      </c>
      <c r="F75" s="31">
        <f>+F74+F70+F66+F53+F44</f>
        <v>941197.11999999988</v>
      </c>
      <c r="G75" s="59">
        <f>+G74+G70+G66+G53+G44</f>
        <v>0</v>
      </c>
      <c r="H75" s="60">
        <f t="shared" ref="H75:H83" si="3">+E75-F75-G75</f>
        <v>1249311.8800000001</v>
      </c>
    </row>
    <row r="76" spans="1:8" x14ac:dyDescent="0.25">
      <c r="A76" s="20">
        <v>55599</v>
      </c>
      <c r="B76" s="21" t="s">
        <v>68</v>
      </c>
      <c r="C76" s="22">
        <v>3665.04</v>
      </c>
      <c r="D76" s="22">
        <v>-265.04000000000002</v>
      </c>
      <c r="E76" s="18">
        <f>+C76+D76</f>
        <v>3400</v>
      </c>
      <c r="F76" s="18">
        <v>2614</v>
      </c>
      <c r="G76" s="18">
        <v>0</v>
      </c>
      <c r="H76" s="55">
        <f t="shared" si="3"/>
        <v>786</v>
      </c>
    </row>
    <row r="77" spans="1:8" x14ac:dyDescent="0.25">
      <c r="A77" s="56"/>
      <c r="B77" s="27" t="s">
        <v>44</v>
      </c>
      <c r="C77" s="29">
        <f>SUM(C76)</f>
        <v>3665.04</v>
      </c>
      <c r="D77" s="29">
        <f>SUM(D76)</f>
        <v>-265.04000000000002</v>
      </c>
      <c r="E77" s="29">
        <f>SUM(E76)</f>
        <v>3400</v>
      </c>
      <c r="F77" s="29">
        <f>SUM(F76)</f>
        <v>2614</v>
      </c>
      <c r="G77" s="29">
        <f>SUM(G76)</f>
        <v>0</v>
      </c>
      <c r="H77" s="55">
        <f t="shared" si="3"/>
        <v>786</v>
      </c>
    </row>
    <row r="78" spans="1:8" x14ac:dyDescent="0.25">
      <c r="A78" s="20">
        <v>55601</v>
      </c>
      <c r="B78" s="21" t="s">
        <v>69</v>
      </c>
      <c r="C78" s="22">
        <v>47000</v>
      </c>
      <c r="D78" s="22">
        <v>265.04000000000002</v>
      </c>
      <c r="E78" s="18">
        <f>+C78+D78</f>
        <v>47265.04</v>
      </c>
      <c r="F78" s="18">
        <v>1446.4</v>
      </c>
      <c r="G78" s="18">
        <v>0</v>
      </c>
      <c r="H78" s="55">
        <f t="shared" si="3"/>
        <v>45818.64</v>
      </c>
    </row>
    <row r="79" spans="1:8" x14ac:dyDescent="0.25">
      <c r="A79" s="20">
        <v>55602</v>
      </c>
      <c r="B79" s="21" t="s">
        <v>70</v>
      </c>
      <c r="C79" s="22">
        <v>35734.959999999999</v>
      </c>
      <c r="D79" s="22">
        <v>0</v>
      </c>
      <c r="E79" s="18">
        <f>+C79+D79</f>
        <v>35734.959999999999</v>
      </c>
      <c r="F79" s="18">
        <v>33313.19</v>
      </c>
      <c r="G79" s="18">
        <v>0</v>
      </c>
      <c r="H79" s="55">
        <f t="shared" si="3"/>
        <v>2421.7699999999968</v>
      </c>
    </row>
    <row r="80" spans="1:8" x14ac:dyDescent="0.25">
      <c r="A80" s="20">
        <v>55603</v>
      </c>
      <c r="B80" s="21" t="s">
        <v>71</v>
      </c>
      <c r="C80" s="22">
        <v>25</v>
      </c>
      <c r="D80" s="22">
        <v>0</v>
      </c>
      <c r="E80" s="18">
        <f>+C80+D80</f>
        <v>25</v>
      </c>
      <c r="F80" s="18">
        <v>0</v>
      </c>
      <c r="G80" s="22">
        <v>0</v>
      </c>
      <c r="H80" s="55">
        <f t="shared" si="3"/>
        <v>25</v>
      </c>
    </row>
    <row r="81" spans="1:9" x14ac:dyDescent="0.25">
      <c r="A81" s="56"/>
      <c r="B81" s="27" t="s">
        <v>44</v>
      </c>
      <c r="C81" s="29">
        <f>SUM(C78:C80)</f>
        <v>82759.959999999992</v>
      </c>
      <c r="D81" s="29">
        <f>SUM(D78:D79)</f>
        <v>265.04000000000002</v>
      </c>
      <c r="E81" s="29">
        <f>SUM(E78:E80)</f>
        <v>83025</v>
      </c>
      <c r="F81" s="29">
        <f>SUM(F78:F80)</f>
        <v>34759.590000000004</v>
      </c>
      <c r="G81" s="29">
        <f>SUM(G78:G80)</f>
        <v>0</v>
      </c>
      <c r="H81" s="55">
        <f t="shared" si="3"/>
        <v>48265.409999999996</v>
      </c>
      <c r="I81" s="61"/>
    </row>
    <row r="82" spans="1:9" x14ac:dyDescent="0.25">
      <c r="A82" s="58"/>
      <c r="B82" s="27" t="s">
        <v>25</v>
      </c>
      <c r="C82" s="29">
        <f>+C81+C77</f>
        <v>86424.999999999985</v>
      </c>
      <c r="D82" s="29">
        <f>+D77+D81</f>
        <v>0</v>
      </c>
      <c r="E82" s="30">
        <f>+E81+E77</f>
        <v>86425</v>
      </c>
      <c r="F82" s="31">
        <f>+F81+F77</f>
        <v>37373.590000000004</v>
      </c>
      <c r="G82" s="59">
        <f>+G77+G81</f>
        <v>0</v>
      </c>
      <c r="H82" s="60">
        <f t="shared" si="3"/>
        <v>49051.409999999996</v>
      </c>
      <c r="I82" s="61"/>
    </row>
    <row r="83" spans="1:9" x14ac:dyDescent="0.25">
      <c r="A83" s="20">
        <v>5621900</v>
      </c>
      <c r="B83" s="21" t="s">
        <v>0</v>
      </c>
      <c r="C83" s="22">
        <v>2000</v>
      </c>
      <c r="D83" s="22">
        <v>-1000</v>
      </c>
      <c r="E83" s="18">
        <f>+C83+D83</f>
        <v>1000</v>
      </c>
      <c r="F83" s="18">
        <v>0</v>
      </c>
      <c r="G83" s="22">
        <v>0</v>
      </c>
      <c r="H83" s="55">
        <f t="shared" si="3"/>
        <v>1000</v>
      </c>
      <c r="I83" s="62"/>
    </row>
    <row r="84" spans="1:9" x14ac:dyDescent="0.25">
      <c r="A84" s="56"/>
      <c r="B84" s="27" t="s">
        <v>44</v>
      </c>
      <c r="C84" s="29">
        <f t="shared" ref="C84:H84" si="4">+C83</f>
        <v>2000</v>
      </c>
      <c r="D84" s="29">
        <f t="shared" si="4"/>
        <v>-1000</v>
      </c>
      <c r="E84" s="29">
        <f t="shared" si="4"/>
        <v>1000</v>
      </c>
      <c r="F84" s="29">
        <f t="shared" si="4"/>
        <v>0</v>
      </c>
      <c r="G84" s="29">
        <f t="shared" si="4"/>
        <v>0</v>
      </c>
      <c r="H84" s="57">
        <f t="shared" si="4"/>
        <v>1000</v>
      </c>
      <c r="I84" s="62"/>
    </row>
    <row r="85" spans="1:9" x14ac:dyDescent="0.25">
      <c r="A85" s="20">
        <v>56303</v>
      </c>
      <c r="B85" s="21" t="s">
        <v>72</v>
      </c>
      <c r="C85" s="22">
        <v>2000</v>
      </c>
      <c r="D85" s="22">
        <v>2000</v>
      </c>
      <c r="E85" s="18">
        <f>+C85+D85</f>
        <v>4000</v>
      </c>
      <c r="F85" s="18">
        <v>1915.42</v>
      </c>
      <c r="G85" s="22">
        <v>0</v>
      </c>
      <c r="H85" s="55">
        <f t="shared" ref="H85:H100" si="5">+E85-F85-G85</f>
        <v>2084.58</v>
      </c>
      <c r="I85" s="62"/>
    </row>
    <row r="86" spans="1:9" x14ac:dyDescent="0.25">
      <c r="A86" s="20">
        <v>56304</v>
      </c>
      <c r="B86" s="21" t="s">
        <v>73</v>
      </c>
      <c r="C86" s="22">
        <v>0</v>
      </c>
      <c r="D86" s="22">
        <v>0</v>
      </c>
      <c r="E86" s="22">
        <v>0</v>
      </c>
      <c r="F86" s="18">
        <v>0</v>
      </c>
      <c r="G86" s="22">
        <v>0</v>
      </c>
      <c r="H86" s="55">
        <f t="shared" si="5"/>
        <v>0</v>
      </c>
      <c r="I86" s="62"/>
    </row>
    <row r="87" spans="1:9" x14ac:dyDescent="0.25">
      <c r="A87" s="56"/>
      <c r="B87" s="27" t="s">
        <v>44</v>
      </c>
      <c r="C87" s="29">
        <f>C86+C85</f>
        <v>2000</v>
      </c>
      <c r="D87" s="29">
        <f>SUM(D85:D86)</f>
        <v>2000</v>
      </c>
      <c r="E87" s="29">
        <f>SUM(E85:E86)</f>
        <v>4000</v>
      </c>
      <c r="F87" s="29">
        <f>SUM(F85:F86)</f>
        <v>1915.42</v>
      </c>
      <c r="G87" s="29">
        <f>SUM(G85)</f>
        <v>0</v>
      </c>
      <c r="H87" s="57">
        <f t="shared" si="5"/>
        <v>2084.58</v>
      </c>
      <c r="I87" s="62"/>
    </row>
    <row r="88" spans="1:9" x14ac:dyDescent="0.25">
      <c r="A88" s="20">
        <v>56404</v>
      </c>
      <c r="B88" s="21" t="s">
        <v>74</v>
      </c>
      <c r="C88" s="22">
        <v>5500</v>
      </c>
      <c r="D88" s="22">
        <v>-1000</v>
      </c>
      <c r="E88" s="18">
        <f>+C88+D88</f>
        <v>4500</v>
      </c>
      <c r="F88" s="18">
        <v>0</v>
      </c>
      <c r="G88" s="22">
        <v>0</v>
      </c>
      <c r="H88" s="55">
        <f t="shared" si="5"/>
        <v>4500</v>
      </c>
      <c r="I88" s="62"/>
    </row>
    <row r="89" spans="1:9" ht="15.75" thickBot="1" x14ac:dyDescent="0.3">
      <c r="A89" s="63"/>
      <c r="B89" s="64" t="s">
        <v>44</v>
      </c>
      <c r="C89" s="65">
        <f>SUM(C88)</f>
        <v>5500</v>
      </c>
      <c r="D89" s="65">
        <f>SUM(D88)</f>
        <v>-1000</v>
      </c>
      <c r="E89" s="65">
        <f>SUM(E88)</f>
        <v>4500</v>
      </c>
      <c r="F89" s="65">
        <f>SUM(F88)</f>
        <v>0</v>
      </c>
      <c r="G89" s="65">
        <f>SUM(G88)</f>
        <v>0</v>
      </c>
      <c r="H89" s="66">
        <f t="shared" si="5"/>
        <v>4500</v>
      </c>
      <c r="I89" s="62"/>
    </row>
    <row r="90" spans="1:9" ht="15.75" thickBot="1" x14ac:dyDescent="0.3">
      <c r="A90" s="67"/>
      <c r="B90" s="68" t="s">
        <v>25</v>
      </c>
      <c r="C90" s="69">
        <f>+C89+C87+C84</f>
        <v>9500</v>
      </c>
      <c r="D90" s="69">
        <f>+D84+D87+D89</f>
        <v>0</v>
      </c>
      <c r="E90" s="70">
        <f>+E89+E87+E84</f>
        <v>9500</v>
      </c>
      <c r="F90" s="71">
        <f>+F89+F87+F84</f>
        <v>1915.42</v>
      </c>
      <c r="G90" s="72">
        <f>+G89+G87</f>
        <v>0</v>
      </c>
      <c r="H90" s="73">
        <f t="shared" si="5"/>
        <v>7584.58</v>
      </c>
      <c r="I90" s="62"/>
    </row>
    <row r="91" spans="1:9" x14ac:dyDescent="0.25">
      <c r="A91" s="43"/>
      <c r="B91" s="43"/>
      <c r="C91" s="44"/>
      <c r="D91" s="44"/>
      <c r="E91" s="44"/>
      <c r="F91" s="44"/>
      <c r="G91" s="44"/>
      <c r="H91" s="44"/>
      <c r="I91" s="62"/>
    </row>
    <row r="92" spans="1:9" ht="15.75" thickBot="1" x14ac:dyDescent="0.3">
      <c r="A92" s="43"/>
      <c r="B92" s="43"/>
      <c r="C92" s="44"/>
      <c r="D92" s="44"/>
      <c r="E92" s="44"/>
      <c r="F92" s="44"/>
      <c r="G92" s="44"/>
      <c r="H92" s="44"/>
      <c r="I92" s="62"/>
    </row>
    <row r="93" spans="1:9" x14ac:dyDescent="0.25">
      <c r="A93" s="74">
        <v>61101</v>
      </c>
      <c r="B93" s="75" t="s">
        <v>75</v>
      </c>
      <c r="C93" s="76">
        <v>10097.48</v>
      </c>
      <c r="D93" s="76">
        <v>-10097.48</v>
      </c>
      <c r="E93" s="53">
        <v>0</v>
      </c>
      <c r="F93" s="53">
        <v>0</v>
      </c>
      <c r="G93" s="76">
        <v>0</v>
      </c>
      <c r="H93" s="54">
        <f t="shared" si="5"/>
        <v>0</v>
      </c>
      <c r="I93" s="77"/>
    </row>
    <row r="94" spans="1:9" x14ac:dyDescent="0.25">
      <c r="A94" s="56">
        <v>61102</v>
      </c>
      <c r="B94" s="78" t="s">
        <v>76</v>
      </c>
      <c r="C94" s="79">
        <v>24579.52</v>
      </c>
      <c r="D94" s="79">
        <v>-24579.52</v>
      </c>
      <c r="E94" s="22">
        <v>0</v>
      </c>
      <c r="F94" s="18">
        <v>0</v>
      </c>
      <c r="G94" s="79">
        <v>0</v>
      </c>
      <c r="H94" s="55">
        <f t="shared" si="5"/>
        <v>0</v>
      </c>
      <c r="I94" s="77"/>
    </row>
    <row r="95" spans="1:9" x14ac:dyDescent="0.25">
      <c r="A95" s="56">
        <v>61103</v>
      </c>
      <c r="B95" s="78" t="s">
        <v>77</v>
      </c>
      <c r="C95" s="79">
        <v>0</v>
      </c>
      <c r="D95" s="79">
        <v>0</v>
      </c>
      <c r="E95" s="22">
        <v>0</v>
      </c>
      <c r="F95" s="18">
        <v>0</v>
      </c>
      <c r="G95" s="79">
        <v>0</v>
      </c>
      <c r="H95" s="55">
        <f t="shared" si="5"/>
        <v>0</v>
      </c>
      <c r="I95" s="77"/>
    </row>
    <row r="96" spans="1:9" x14ac:dyDescent="0.25">
      <c r="A96" s="56">
        <v>61104</v>
      </c>
      <c r="B96" s="78" t="s">
        <v>78</v>
      </c>
      <c r="C96" s="79">
        <v>246.32</v>
      </c>
      <c r="D96" s="79">
        <v>-246.32</v>
      </c>
      <c r="E96" s="22">
        <v>0</v>
      </c>
      <c r="F96" s="18">
        <v>0</v>
      </c>
      <c r="G96" s="79">
        <v>0</v>
      </c>
      <c r="H96" s="55">
        <f t="shared" si="5"/>
        <v>0</v>
      </c>
      <c r="I96" s="77"/>
    </row>
    <row r="97" spans="1:9" x14ac:dyDescent="0.25">
      <c r="A97" s="20">
        <v>61108</v>
      </c>
      <c r="B97" s="21" t="s">
        <v>41</v>
      </c>
      <c r="C97" s="22">
        <v>0</v>
      </c>
      <c r="D97" s="22">
        <v>0</v>
      </c>
      <c r="E97" s="22">
        <v>0</v>
      </c>
      <c r="F97" s="18">
        <v>0</v>
      </c>
      <c r="G97" s="22">
        <v>0</v>
      </c>
      <c r="H97" s="55">
        <f t="shared" si="5"/>
        <v>0</v>
      </c>
      <c r="I97" s="62"/>
    </row>
    <row r="98" spans="1:9" x14ac:dyDescent="0.25">
      <c r="A98" s="56"/>
      <c r="B98" s="27" t="s">
        <v>44</v>
      </c>
      <c r="C98" s="29">
        <f>C93+C94+C96</f>
        <v>34923.32</v>
      </c>
      <c r="D98" s="29">
        <f>SUM(D93:D97)</f>
        <v>-34923.32</v>
      </c>
      <c r="E98" s="29">
        <f>SUM(E93:E97)</f>
        <v>0</v>
      </c>
      <c r="F98" s="29">
        <f>SUM(F93:F97)</f>
        <v>0</v>
      </c>
      <c r="G98" s="29">
        <f>SUM(G97)</f>
        <v>0</v>
      </c>
      <c r="H98" s="57">
        <f t="shared" si="5"/>
        <v>0</v>
      </c>
      <c r="I98" s="62"/>
    </row>
    <row r="99" spans="1:9" x14ac:dyDescent="0.25">
      <c r="A99" s="20">
        <v>61403</v>
      </c>
      <c r="B99" s="21" t="s">
        <v>79</v>
      </c>
      <c r="C99" s="22">
        <v>1631.68</v>
      </c>
      <c r="D99" s="22">
        <v>-1631.68</v>
      </c>
      <c r="E99" s="22">
        <v>0</v>
      </c>
      <c r="F99" s="22">
        <v>0</v>
      </c>
      <c r="G99" s="22">
        <v>0</v>
      </c>
      <c r="H99" s="55">
        <f t="shared" si="5"/>
        <v>0</v>
      </c>
      <c r="I99" s="62"/>
    </row>
    <row r="100" spans="1:9" ht="15.75" thickBot="1" x14ac:dyDescent="0.3">
      <c r="A100" s="63"/>
      <c r="B100" s="64" t="s">
        <v>44</v>
      </c>
      <c r="C100" s="65">
        <f>+C99</f>
        <v>1631.68</v>
      </c>
      <c r="D100" s="65">
        <f>+D99</f>
        <v>-1631.68</v>
      </c>
      <c r="E100" s="80">
        <f>+E99</f>
        <v>0</v>
      </c>
      <c r="F100" s="80">
        <f>+F99</f>
        <v>0</v>
      </c>
      <c r="G100" s="80">
        <f>SUM(G99)</f>
        <v>0</v>
      </c>
      <c r="H100" s="66">
        <f t="shared" si="5"/>
        <v>0</v>
      </c>
      <c r="I100" s="62"/>
    </row>
    <row r="101" spans="1:9" ht="15.75" thickBot="1" x14ac:dyDescent="0.3">
      <c r="A101" s="81"/>
      <c r="B101" s="82" t="s">
        <v>25</v>
      </c>
      <c r="C101" s="83">
        <f>+C98+C100</f>
        <v>36555</v>
      </c>
      <c r="D101" s="83">
        <f>+D100+D98</f>
        <v>-36555</v>
      </c>
      <c r="E101" s="84">
        <f>+E100+E98</f>
        <v>0</v>
      </c>
      <c r="F101" s="85">
        <f>+F100+F98</f>
        <v>0</v>
      </c>
      <c r="G101" s="86">
        <v>0</v>
      </c>
      <c r="H101" s="87">
        <f>+H100+H98</f>
        <v>0</v>
      </c>
      <c r="I101" s="62"/>
    </row>
    <row r="102" spans="1:9" ht="15.75" thickBot="1" x14ac:dyDescent="0.3">
      <c r="A102" s="88"/>
      <c r="B102" s="39" t="s">
        <v>80</v>
      </c>
      <c r="C102" s="89">
        <f>+C101+C90+C82+C75+C25</f>
        <v>9441564</v>
      </c>
      <c r="D102" s="40">
        <f>+D101+D90+D82+D75+D25</f>
        <v>1.0004441719502211E-11</v>
      </c>
      <c r="E102" s="90">
        <f>+E25+E75+E82+E101+E90</f>
        <v>9441564</v>
      </c>
      <c r="F102" s="91">
        <f>+F25+F75+F82+F101+F90</f>
        <v>2644706.7699999996</v>
      </c>
      <c r="G102" s="92">
        <f>+G25+G75+G82+G101+G90</f>
        <v>36750.99</v>
      </c>
      <c r="H102" s="93">
        <f>+E102-F102-G102</f>
        <v>6760106.2400000002</v>
      </c>
      <c r="I102" s="61"/>
    </row>
    <row r="103" spans="1:9" x14ac:dyDescent="0.25">
      <c r="C103" s="94"/>
      <c r="D103" s="94"/>
      <c r="E103" s="94"/>
      <c r="F103" s="94"/>
      <c r="G103" s="94"/>
      <c r="H103" s="61"/>
      <c r="I103" s="61"/>
    </row>
    <row r="104" spans="1:9" x14ac:dyDescent="0.25">
      <c r="C104" s="94"/>
      <c r="D104" s="94"/>
      <c r="E104" s="94"/>
      <c r="F104" s="94"/>
      <c r="G104" s="94"/>
      <c r="H104" s="61"/>
      <c r="I104" s="61"/>
    </row>
  </sheetData>
  <mergeCells count="6">
    <mergeCell ref="B2:I2"/>
    <mergeCell ref="B3:F3"/>
    <mergeCell ref="B4:F4"/>
    <mergeCell ref="A6:H6"/>
    <mergeCell ref="B7:H7"/>
    <mergeCell ref="A8:H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5"/>
  <sheetViews>
    <sheetView workbookViewId="0">
      <selection activeCell="J3" sqref="J3"/>
    </sheetView>
  </sheetViews>
  <sheetFormatPr baseColWidth="10" defaultRowHeight="15" x14ac:dyDescent="0.25"/>
  <cols>
    <col min="2" max="2" width="32.7109375" customWidth="1"/>
    <col min="3" max="3" width="14.7109375" customWidth="1"/>
    <col min="4" max="4" width="15.140625" customWidth="1"/>
    <col min="5" max="5" width="14.85546875" customWidth="1"/>
    <col min="6" max="6" width="13.5703125" customWidth="1"/>
    <col min="7" max="7" width="14.85546875" customWidth="1"/>
    <col min="8" max="8" width="16.85546875" customWidth="1"/>
  </cols>
  <sheetData>
    <row r="2" spans="1:9" ht="15.75" x14ac:dyDescent="0.25">
      <c r="A2" s="1"/>
      <c r="B2" s="2" t="s">
        <v>0</v>
      </c>
      <c r="C2" s="2"/>
      <c r="D2" s="2"/>
      <c r="E2" s="2"/>
      <c r="F2" s="2"/>
      <c r="G2" s="2"/>
      <c r="H2" s="2"/>
      <c r="I2" s="2"/>
    </row>
    <row r="3" spans="1:9" x14ac:dyDescent="0.25">
      <c r="A3" s="1"/>
      <c r="B3" s="3" t="s">
        <v>1</v>
      </c>
      <c r="C3" s="3"/>
      <c r="D3" s="3"/>
      <c r="E3" s="3"/>
      <c r="F3" s="3"/>
      <c r="G3" s="4"/>
      <c r="H3" s="1"/>
      <c r="I3" s="1"/>
    </row>
    <row r="4" spans="1:9" x14ac:dyDescent="0.25">
      <c r="A4" s="5"/>
      <c r="B4" s="3" t="s">
        <v>2</v>
      </c>
      <c r="C4" s="3"/>
      <c r="D4" s="3"/>
      <c r="E4" s="3"/>
      <c r="F4" s="3"/>
      <c r="G4" s="4"/>
      <c r="H4" s="5"/>
      <c r="I4" s="1"/>
    </row>
    <row r="5" spans="1:9" x14ac:dyDescent="0.25">
      <c r="A5" s="5"/>
      <c r="B5" s="4"/>
      <c r="C5" s="4"/>
      <c r="D5" s="4"/>
      <c r="E5" s="4"/>
      <c r="F5" s="4"/>
      <c r="G5" s="4"/>
      <c r="H5" s="5"/>
      <c r="I5" s="1"/>
    </row>
    <row r="6" spans="1:9" x14ac:dyDescent="0.25">
      <c r="A6" s="6" t="s">
        <v>82</v>
      </c>
      <c r="B6" s="6"/>
      <c r="C6" s="6"/>
      <c r="D6" s="6"/>
      <c r="E6" s="6"/>
      <c r="F6" s="6"/>
      <c r="G6" s="6"/>
      <c r="H6" s="6"/>
      <c r="I6" s="1"/>
    </row>
    <row r="7" spans="1:9" x14ac:dyDescent="0.25">
      <c r="A7" s="7"/>
      <c r="B7" s="6" t="s">
        <v>83</v>
      </c>
      <c r="C7" s="6"/>
      <c r="D7" s="6"/>
      <c r="E7" s="6"/>
      <c r="F7" s="6"/>
      <c r="G7" s="6"/>
      <c r="H7" s="6"/>
      <c r="I7" s="1"/>
    </row>
    <row r="8" spans="1:9" ht="15.75" thickBot="1" x14ac:dyDescent="0.3">
      <c r="A8" s="7"/>
      <c r="B8" s="7"/>
      <c r="C8" s="7"/>
      <c r="D8" s="7"/>
      <c r="E8" s="7"/>
      <c r="F8" s="7"/>
      <c r="G8" s="7"/>
      <c r="H8" s="7"/>
      <c r="I8" s="1"/>
    </row>
    <row r="9" spans="1:9" ht="15.75" thickBot="1" x14ac:dyDescent="0.3">
      <c r="A9" s="8" t="s">
        <v>5</v>
      </c>
      <c r="B9" s="9" t="s">
        <v>6</v>
      </c>
      <c r="C9" s="10" t="s">
        <v>7</v>
      </c>
      <c r="D9" s="10" t="s">
        <v>8</v>
      </c>
      <c r="E9" s="11" t="s">
        <v>9</v>
      </c>
      <c r="F9" s="12" t="s">
        <v>10</v>
      </c>
      <c r="G9" s="13" t="s">
        <v>11</v>
      </c>
      <c r="H9" s="14" t="s">
        <v>12</v>
      </c>
      <c r="I9" s="15"/>
    </row>
    <row r="10" spans="1:9" x14ac:dyDescent="0.25">
      <c r="A10" s="16">
        <v>51101</v>
      </c>
      <c r="B10" s="17" t="s">
        <v>13</v>
      </c>
      <c r="C10" s="18">
        <v>4896828.6100000003</v>
      </c>
      <c r="D10" s="18">
        <v>119065.74</v>
      </c>
      <c r="E10" s="18">
        <f>+C10+D10</f>
        <v>5015894.3500000006</v>
      </c>
      <c r="F10" s="18">
        <v>1626262.43</v>
      </c>
      <c r="G10" s="18">
        <v>32419.48</v>
      </c>
      <c r="H10" s="19">
        <f t="shared" ref="H10:H73" si="0">+E10-F10-G10</f>
        <v>3357212.4400000009</v>
      </c>
    </row>
    <row r="11" spans="1:9" x14ac:dyDescent="0.25">
      <c r="A11" s="20">
        <v>51103</v>
      </c>
      <c r="B11" s="21" t="s">
        <v>14</v>
      </c>
      <c r="C11" s="22">
        <v>155176.06</v>
      </c>
      <c r="D11" s="18">
        <v>-1879.11</v>
      </c>
      <c r="E11" s="18">
        <f t="shared" ref="E11:E42" si="1">+C11+D11</f>
        <v>153296.95000000001</v>
      </c>
      <c r="F11" s="18">
        <v>0</v>
      </c>
      <c r="G11" s="18">
        <v>0</v>
      </c>
      <c r="H11" s="19">
        <f t="shared" si="0"/>
        <v>153296.95000000001</v>
      </c>
    </row>
    <row r="12" spans="1:9" x14ac:dyDescent="0.25">
      <c r="A12" s="20">
        <v>51107</v>
      </c>
      <c r="B12" s="21" t="s">
        <v>15</v>
      </c>
      <c r="C12" s="22">
        <v>336832.64</v>
      </c>
      <c r="D12" s="23">
        <v>-336832.64</v>
      </c>
      <c r="E12" s="18">
        <f t="shared" si="1"/>
        <v>0</v>
      </c>
      <c r="F12" s="18">
        <v>0</v>
      </c>
      <c r="G12" s="18">
        <v>0</v>
      </c>
      <c r="H12" s="19">
        <f t="shared" si="0"/>
        <v>0</v>
      </c>
    </row>
    <row r="13" spans="1:9" x14ac:dyDescent="0.25">
      <c r="A13" s="20">
        <v>51201</v>
      </c>
      <c r="B13" s="21" t="s">
        <v>16</v>
      </c>
      <c r="C13" s="22">
        <v>868870.35</v>
      </c>
      <c r="D13" s="24">
        <v>188937.89</v>
      </c>
      <c r="E13" s="18">
        <f t="shared" si="1"/>
        <v>1057808.24</v>
      </c>
      <c r="F13" s="18">
        <v>326068.89</v>
      </c>
      <c r="G13" s="18">
        <v>6836.76</v>
      </c>
      <c r="H13" s="19">
        <f t="shared" si="0"/>
        <v>724902.59</v>
      </c>
    </row>
    <row r="14" spans="1:9" x14ac:dyDescent="0.25">
      <c r="A14" s="20">
        <v>51203</v>
      </c>
      <c r="B14" s="21" t="s">
        <v>14</v>
      </c>
      <c r="C14" s="22">
        <v>23792.95</v>
      </c>
      <c r="D14" s="22">
        <v>2267.9499999999998</v>
      </c>
      <c r="E14" s="18">
        <f t="shared" si="1"/>
        <v>26060.9</v>
      </c>
      <c r="F14" s="18">
        <v>0</v>
      </c>
      <c r="G14" s="18">
        <v>0</v>
      </c>
      <c r="H14" s="19">
        <f t="shared" si="0"/>
        <v>26060.9</v>
      </c>
    </row>
    <row r="15" spans="1:9" x14ac:dyDescent="0.25">
      <c r="A15" s="20">
        <v>51207</v>
      </c>
      <c r="B15" s="21" t="s">
        <v>15</v>
      </c>
      <c r="C15" s="22">
        <v>52083.35</v>
      </c>
      <c r="D15" s="22">
        <v>-52083.35</v>
      </c>
      <c r="E15" s="18">
        <f t="shared" si="1"/>
        <v>0</v>
      </c>
      <c r="F15" s="18">
        <v>0</v>
      </c>
      <c r="G15" s="18">
        <v>0</v>
      </c>
      <c r="H15" s="19">
        <f t="shared" si="0"/>
        <v>0</v>
      </c>
    </row>
    <row r="16" spans="1:9" x14ac:dyDescent="0.25">
      <c r="A16" s="20">
        <v>51401</v>
      </c>
      <c r="B16" s="21" t="s">
        <v>17</v>
      </c>
      <c r="C16" s="22">
        <v>316763.99</v>
      </c>
      <c r="D16" s="22">
        <v>13553.93</v>
      </c>
      <c r="E16" s="18">
        <f t="shared" si="1"/>
        <v>330317.92</v>
      </c>
      <c r="F16" s="18">
        <v>102445.91</v>
      </c>
      <c r="G16" s="18">
        <v>6536.23</v>
      </c>
      <c r="H16" s="19">
        <f t="shared" si="0"/>
        <v>221335.77999999997</v>
      </c>
    </row>
    <row r="17" spans="1:8" x14ac:dyDescent="0.25">
      <c r="A17" s="20">
        <v>51402</v>
      </c>
      <c r="B17" s="21" t="s">
        <v>18</v>
      </c>
      <c r="C17" s="22">
        <v>46554.6</v>
      </c>
      <c r="D17" s="22">
        <v>11501.66</v>
      </c>
      <c r="E17" s="18">
        <f t="shared" si="1"/>
        <v>58056.259999999995</v>
      </c>
      <c r="F17" s="18">
        <v>17177.02</v>
      </c>
      <c r="G17" s="18">
        <v>953.4</v>
      </c>
      <c r="H17" s="19">
        <f t="shared" si="0"/>
        <v>39925.839999999989</v>
      </c>
    </row>
    <row r="18" spans="1:8" x14ac:dyDescent="0.25">
      <c r="A18" s="20">
        <v>51501</v>
      </c>
      <c r="B18" s="21" t="s">
        <v>19</v>
      </c>
      <c r="C18" s="22">
        <v>302327.46000000002</v>
      </c>
      <c r="D18" s="22">
        <v>17108.38</v>
      </c>
      <c r="E18" s="18">
        <f t="shared" si="1"/>
        <v>319435.84000000003</v>
      </c>
      <c r="F18" s="18">
        <v>97218.69</v>
      </c>
      <c r="G18" s="18">
        <v>8114.35</v>
      </c>
      <c r="H18" s="19">
        <f t="shared" si="0"/>
        <v>214102.80000000002</v>
      </c>
    </row>
    <row r="19" spans="1:8" x14ac:dyDescent="0.25">
      <c r="A19" s="20">
        <v>51502</v>
      </c>
      <c r="B19" s="21" t="s">
        <v>20</v>
      </c>
      <c r="C19" s="22">
        <v>55687.95</v>
      </c>
      <c r="D19" s="22">
        <v>14774.09</v>
      </c>
      <c r="E19" s="18">
        <f t="shared" si="1"/>
        <v>70462.039999999994</v>
      </c>
      <c r="F19" s="18">
        <v>21126.880000000001</v>
      </c>
      <c r="G19" s="18">
        <v>887.96</v>
      </c>
      <c r="H19" s="19">
        <f t="shared" si="0"/>
        <v>48447.19999999999</v>
      </c>
    </row>
    <row r="20" spans="1:8" x14ac:dyDescent="0.25">
      <c r="A20" s="20">
        <v>51601</v>
      </c>
      <c r="B20" s="21" t="s">
        <v>21</v>
      </c>
      <c r="C20" s="22">
        <v>46629.120000000003</v>
      </c>
      <c r="D20" s="22">
        <v>-78.06</v>
      </c>
      <c r="E20" s="18">
        <f t="shared" si="1"/>
        <v>46551.060000000005</v>
      </c>
      <c r="F20" s="18">
        <v>15464.98</v>
      </c>
      <c r="G20" s="18">
        <v>0</v>
      </c>
      <c r="H20" s="19">
        <f t="shared" si="0"/>
        <v>31086.080000000005</v>
      </c>
    </row>
    <row r="21" spans="1:8" x14ac:dyDescent="0.25">
      <c r="A21" s="20">
        <v>51701</v>
      </c>
      <c r="B21" s="21" t="s">
        <v>22</v>
      </c>
      <c r="C21" s="22">
        <v>5762.21</v>
      </c>
      <c r="D21" s="22">
        <v>-5762.21</v>
      </c>
      <c r="E21" s="18">
        <f t="shared" si="1"/>
        <v>0</v>
      </c>
      <c r="F21" s="18">
        <v>0</v>
      </c>
      <c r="G21" s="18">
        <v>0</v>
      </c>
      <c r="H21" s="19">
        <f t="shared" si="0"/>
        <v>0</v>
      </c>
    </row>
    <row r="22" spans="1:8" x14ac:dyDescent="0.25">
      <c r="A22" s="20">
        <v>51903</v>
      </c>
      <c r="B22" s="21" t="s">
        <v>23</v>
      </c>
      <c r="C22" s="22">
        <v>47820.71</v>
      </c>
      <c r="D22" s="22">
        <v>12425.73</v>
      </c>
      <c r="E22" s="18">
        <f t="shared" si="1"/>
        <v>60246.44</v>
      </c>
      <c r="F22" s="18">
        <v>21099.1</v>
      </c>
      <c r="G22" s="18">
        <f>10935.68-5838.34</f>
        <v>5097.34</v>
      </c>
      <c r="H22" s="19">
        <f t="shared" si="0"/>
        <v>34050</v>
      </c>
    </row>
    <row r="23" spans="1:8" x14ac:dyDescent="0.25">
      <c r="A23" s="20">
        <v>51999</v>
      </c>
      <c r="B23" s="21" t="s">
        <v>24</v>
      </c>
      <c r="C23" s="22">
        <v>0</v>
      </c>
      <c r="D23" s="22">
        <v>17000</v>
      </c>
      <c r="E23" s="18">
        <f t="shared" si="1"/>
        <v>17000</v>
      </c>
      <c r="F23" s="18">
        <v>0</v>
      </c>
      <c r="G23" s="25">
        <v>0</v>
      </c>
      <c r="H23" s="19">
        <f t="shared" si="0"/>
        <v>17000</v>
      </c>
    </row>
    <row r="24" spans="1:8" x14ac:dyDescent="0.25">
      <c r="A24" s="26"/>
      <c r="B24" s="27" t="s">
        <v>25</v>
      </c>
      <c r="C24" s="28">
        <f>SUM(C10:C23)</f>
        <v>7155129.9999999991</v>
      </c>
      <c r="D24" s="29">
        <f>SUM(D10:D23)</f>
        <v>0</v>
      </c>
      <c r="E24" s="30">
        <f>SUM(E10:E23)</f>
        <v>7155130.0000000009</v>
      </c>
      <c r="F24" s="31">
        <f>SUM(F10:F23)</f>
        <v>2226863.9</v>
      </c>
      <c r="G24" s="32">
        <f>SUM(G10:G23)</f>
        <v>60845.520000000004</v>
      </c>
      <c r="H24" s="33">
        <f t="shared" si="0"/>
        <v>4867420.5800000019</v>
      </c>
    </row>
    <row r="25" spans="1:8" x14ac:dyDescent="0.25">
      <c r="A25" s="20">
        <v>54101</v>
      </c>
      <c r="B25" s="21" t="s">
        <v>26</v>
      </c>
      <c r="C25" s="22">
        <v>43254.8</v>
      </c>
      <c r="D25" s="22">
        <v>1960.77</v>
      </c>
      <c r="E25" s="18">
        <f t="shared" si="1"/>
        <v>45215.57</v>
      </c>
      <c r="F25" s="18">
        <v>39138.57</v>
      </c>
      <c r="G25" s="18">
        <v>0</v>
      </c>
      <c r="H25" s="19">
        <f t="shared" si="0"/>
        <v>6077</v>
      </c>
    </row>
    <row r="26" spans="1:8" x14ac:dyDescent="0.25">
      <c r="A26" s="20">
        <v>54103</v>
      </c>
      <c r="B26" s="21" t="s">
        <v>27</v>
      </c>
      <c r="C26" s="22">
        <v>1543.52</v>
      </c>
      <c r="D26" s="22">
        <v>-543.52</v>
      </c>
      <c r="E26" s="18">
        <f t="shared" si="1"/>
        <v>1000</v>
      </c>
      <c r="F26" s="18">
        <v>97</v>
      </c>
      <c r="G26" s="18">
        <v>0</v>
      </c>
      <c r="H26" s="19">
        <f t="shared" si="0"/>
        <v>903</v>
      </c>
    </row>
    <row r="27" spans="1:8" x14ac:dyDescent="0.25">
      <c r="A27" s="20">
        <v>54104</v>
      </c>
      <c r="B27" s="21" t="s">
        <v>28</v>
      </c>
      <c r="C27" s="22">
        <v>600</v>
      </c>
      <c r="D27" s="22">
        <v>50.75</v>
      </c>
      <c r="E27" s="18">
        <f t="shared" si="1"/>
        <v>650.75</v>
      </c>
      <c r="F27" s="18">
        <v>650.75</v>
      </c>
      <c r="G27" s="18">
        <v>0</v>
      </c>
      <c r="H27" s="19">
        <f t="shared" si="0"/>
        <v>0</v>
      </c>
    </row>
    <row r="28" spans="1:8" x14ac:dyDescent="0.25">
      <c r="A28" s="20">
        <v>54105</v>
      </c>
      <c r="B28" s="21" t="s">
        <v>29</v>
      </c>
      <c r="C28" s="22">
        <v>16200</v>
      </c>
      <c r="D28" s="22">
        <v>346.93</v>
      </c>
      <c r="E28" s="18">
        <f t="shared" si="1"/>
        <v>16546.93</v>
      </c>
      <c r="F28" s="18">
        <v>12308.59</v>
      </c>
      <c r="G28" s="18">
        <v>0</v>
      </c>
      <c r="H28" s="19">
        <f t="shared" si="0"/>
        <v>4238.34</v>
      </c>
    </row>
    <row r="29" spans="1:8" x14ac:dyDescent="0.25">
      <c r="A29" s="20">
        <v>54106</v>
      </c>
      <c r="B29" s="21" t="s">
        <v>30</v>
      </c>
      <c r="C29" s="22">
        <v>187.1</v>
      </c>
      <c r="D29" s="22">
        <v>166.9</v>
      </c>
      <c r="E29" s="18">
        <f t="shared" si="1"/>
        <v>354</v>
      </c>
      <c r="F29" s="18">
        <v>303</v>
      </c>
      <c r="G29" s="18">
        <v>0</v>
      </c>
      <c r="H29" s="19">
        <f t="shared" si="0"/>
        <v>51</v>
      </c>
    </row>
    <row r="30" spans="1:8" x14ac:dyDescent="0.25">
      <c r="A30" s="20">
        <v>54107</v>
      </c>
      <c r="B30" s="21" t="s">
        <v>31</v>
      </c>
      <c r="C30" s="22">
        <v>10596.35</v>
      </c>
      <c r="D30" s="22">
        <v>1152.5</v>
      </c>
      <c r="E30" s="18">
        <f t="shared" si="1"/>
        <v>11748.85</v>
      </c>
      <c r="F30" s="18">
        <v>10652.91</v>
      </c>
      <c r="G30" s="18">
        <v>0</v>
      </c>
      <c r="H30" s="19">
        <f t="shared" si="0"/>
        <v>1095.9400000000005</v>
      </c>
    </row>
    <row r="31" spans="1:8" x14ac:dyDescent="0.25">
      <c r="A31" s="20">
        <v>54108</v>
      </c>
      <c r="B31" s="21" t="s">
        <v>32</v>
      </c>
      <c r="C31" s="22">
        <v>14809</v>
      </c>
      <c r="D31" s="22">
        <v>191</v>
      </c>
      <c r="E31" s="18">
        <f t="shared" si="1"/>
        <v>15000</v>
      </c>
      <c r="F31" s="18">
        <v>7551.73</v>
      </c>
      <c r="G31" s="18">
        <v>0</v>
      </c>
      <c r="H31" s="19">
        <f t="shared" si="0"/>
        <v>7448.27</v>
      </c>
    </row>
    <row r="32" spans="1:8" x14ac:dyDescent="0.25">
      <c r="A32" s="20">
        <v>54109</v>
      </c>
      <c r="B32" s="21" t="s">
        <v>33</v>
      </c>
      <c r="C32" s="22">
        <v>2000</v>
      </c>
      <c r="D32" s="22">
        <v>1700</v>
      </c>
      <c r="E32" s="18">
        <f t="shared" si="1"/>
        <v>3700</v>
      </c>
      <c r="F32" s="18">
        <v>0</v>
      </c>
      <c r="G32" s="18">
        <v>0</v>
      </c>
      <c r="H32" s="19">
        <f t="shared" si="0"/>
        <v>3700</v>
      </c>
    </row>
    <row r="33" spans="1:8" x14ac:dyDescent="0.25">
      <c r="A33" s="20">
        <v>54110</v>
      </c>
      <c r="B33" s="21" t="s">
        <v>34</v>
      </c>
      <c r="C33" s="22">
        <v>22892</v>
      </c>
      <c r="D33" s="22">
        <v>-22865.7</v>
      </c>
      <c r="E33" s="18">
        <f t="shared" si="1"/>
        <v>26.299999999999272</v>
      </c>
      <c r="F33" s="18">
        <v>26.3</v>
      </c>
      <c r="G33" s="18">
        <v>0</v>
      </c>
      <c r="H33" s="19">
        <f t="shared" si="0"/>
        <v>-7.2830630415410269E-13</v>
      </c>
    </row>
    <row r="34" spans="1:8" x14ac:dyDescent="0.25">
      <c r="A34" s="20">
        <v>54111</v>
      </c>
      <c r="B34" s="21" t="s">
        <v>35</v>
      </c>
      <c r="C34" s="22">
        <v>286.81</v>
      </c>
      <c r="D34" s="22">
        <v>132.38999999999999</v>
      </c>
      <c r="E34" s="18">
        <f t="shared" si="1"/>
        <v>419.2</v>
      </c>
      <c r="F34" s="18">
        <v>83.2</v>
      </c>
      <c r="G34" s="18">
        <v>0</v>
      </c>
      <c r="H34" s="19">
        <f t="shared" si="0"/>
        <v>336</v>
      </c>
    </row>
    <row r="35" spans="1:8" x14ac:dyDescent="0.25">
      <c r="A35" s="20">
        <v>54112</v>
      </c>
      <c r="B35" s="21" t="s">
        <v>36</v>
      </c>
      <c r="C35" s="22">
        <v>950.73</v>
      </c>
      <c r="D35" s="22">
        <v>813.15</v>
      </c>
      <c r="E35" s="18">
        <f t="shared" si="1"/>
        <v>1763.88</v>
      </c>
      <c r="F35" s="18">
        <v>1562.06</v>
      </c>
      <c r="G35" s="18">
        <v>0</v>
      </c>
      <c r="H35" s="19">
        <f t="shared" si="0"/>
        <v>201.82000000000016</v>
      </c>
    </row>
    <row r="36" spans="1:8" x14ac:dyDescent="0.25">
      <c r="A36" s="20">
        <v>54113</v>
      </c>
      <c r="B36" s="21" t="s">
        <v>37</v>
      </c>
      <c r="C36" s="22">
        <v>610.48</v>
      </c>
      <c r="D36" s="22">
        <v>289.52</v>
      </c>
      <c r="E36" s="18">
        <f t="shared" si="1"/>
        <v>900</v>
      </c>
      <c r="F36" s="18">
        <v>116.75</v>
      </c>
      <c r="G36" s="18">
        <v>0</v>
      </c>
      <c r="H36" s="19">
        <f t="shared" si="0"/>
        <v>783.25</v>
      </c>
    </row>
    <row r="37" spans="1:8" x14ac:dyDescent="0.25">
      <c r="A37" s="20">
        <v>54114</v>
      </c>
      <c r="B37" s="21" t="s">
        <v>38</v>
      </c>
      <c r="C37" s="22">
        <v>3594.49</v>
      </c>
      <c r="D37" s="22">
        <v>529.28</v>
      </c>
      <c r="E37" s="18">
        <f t="shared" si="1"/>
        <v>4123.7699999999995</v>
      </c>
      <c r="F37" s="18">
        <v>4123.74</v>
      </c>
      <c r="G37" s="18">
        <v>0</v>
      </c>
      <c r="H37" s="19">
        <f t="shared" si="0"/>
        <v>2.9999999999745341E-2</v>
      </c>
    </row>
    <row r="38" spans="1:8" x14ac:dyDescent="0.25">
      <c r="A38" s="20">
        <v>54115</v>
      </c>
      <c r="B38" s="21" t="s">
        <v>39</v>
      </c>
      <c r="C38" s="22">
        <v>14773.09</v>
      </c>
      <c r="D38" s="22">
        <v>-3116.65</v>
      </c>
      <c r="E38" s="18">
        <f t="shared" si="1"/>
        <v>11656.44</v>
      </c>
      <c r="F38" s="18">
        <v>10308.219999999999</v>
      </c>
      <c r="G38" s="18">
        <v>0</v>
      </c>
      <c r="H38" s="19">
        <f t="shared" si="0"/>
        <v>1348.2200000000012</v>
      </c>
    </row>
    <row r="39" spans="1:8" x14ac:dyDescent="0.25">
      <c r="A39" s="20">
        <v>54116</v>
      </c>
      <c r="B39" s="21" t="s">
        <v>40</v>
      </c>
      <c r="C39" s="22">
        <v>600</v>
      </c>
      <c r="D39" s="22">
        <v>0</v>
      </c>
      <c r="E39" s="18">
        <f t="shared" si="1"/>
        <v>600</v>
      </c>
      <c r="F39" s="18">
        <v>459.3</v>
      </c>
      <c r="G39" s="18">
        <v>0</v>
      </c>
      <c r="H39" s="19">
        <f t="shared" si="0"/>
        <v>140.69999999999999</v>
      </c>
    </row>
    <row r="40" spans="1:8" x14ac:dyDescent="0.25">
      <c r="A40" s="20">
        <v>54118</v>
      </c>
      <c r="B40" s="21" t="s">
        <v>41</v>
      </c>
      <c r="C40" s="22">
        <v>1000</v>
      </c>
      <c r="D40" s="22">
        <v>-284.31</v>
      </c>
      <c r="E40" s="18">
        <f t="shared" si="1"/>
        <v>715.69</v>
      </c>
      <c r="F40" s="18">
        <v>676.44</v>
      </c>
      <c r="G40" s="18">
        <v>0</v>
      </c>
      <c r="H40" s="19">
        <f t="shared" si="0"/>
        <v>39.25</v>
      </c>
    </row>
    <row r="41" spans="1:8" x14ac:dyDescent="0.25">
      <c r="A41" s="20">
        <v>54119</v>
      </c>
      <c r="B41" s="21" t="s">
        <v>42</v>
      </c>
      <c r="C41" s="22">
        <v>1504.68</v>
      </c>
      <c r="D41" s="22">
        <v>1800.5</v>
      </c>
      <c r="E41" s="18">
        <f t="shared" si="1"/>
        <v>3305.1800000000003</v>
      </c>
      <c r="F41" s="18">
        <v>2436.4</v>
      </c>
      <c r="G41" s="18">
        <v>0</v>
      </c>
      <c r="H41" s="19">
        <f t="shared" si="0"/>
        <v>868.7800000000002</v>
      </c>
    </row>
    <row r="42" spans="1:8" ht="15.75" thickBot="1" x14ac:dyDescent="0.3">
      <c r="A42" s="34">
        <v>54199</v>
      </c>
      <c r="B42" s="35" t="s">
        <v>43</v>
      </c>
      <c r="C42" s="36">
        <v>370342.72</v>
      </c>
      <c r="D42" s="36">
        <v>43605.5</v>
      </c>
      <c r="E42" s="18">
        <f t="shared" si="1"/>
        <v>413948.22</v>
      </c>
      <c r="F42" s="18">
        <v>347278.78</v>
      </c>
      <c r="G42" s="18">
        <v>0</v>
      </c>
      <c r="H42" s="37">
        <f t="shared" si="0"/>
        <v>66669.439999999944</v>
      </c>
    </row>
    <row r="43" spans="1:8" ht="15.75" thickBot="1" x14ac:dyDescent="0.3">
      <c r="A43" s="38"/>
      <c r="B43" s="39" t="s">
        <v>44</v>
      </c>
      <c r="C43" s="40">
        <f>SUM(C25:C42)</f>
        <v>505745.76999999996</v>
      </c>
      <c r="D43" s="40">
        <f>SUM(D25:D42)</f>
        <v>25929.01</v>
      </c>
      <c r="E43" s="40">
        <f>SUM(E25:E42)</f>
        <v>531674.78</v>
      </c>
      <c r="F43" s="40">
        <f>SUM(F25:F42)</f>
        <v>437773.74000000005</v>
      </c>
      <c r="G43" s="40">
        <f>SUM(G25:G42)</f>
        <v>0</v>
      </c>
      <c r="H43" s="41">
        <f t="shared" si="0"/>
        <v>93901.039999999979</v>
      </c>
    </row>
    <row r="44" spans="1:8" x14ac:dyDescent="0.25">
      <c r="A44" s="42"/>
      <c r="B44" s="43"/>
      <c r="C44" s="44"/>
      <c r="D44" s="44"/>
      <c r="E44" s="44"/>
      <c r="F44" s="44"/>
      <c r="G44" s="44"/>
      <c r="H44" s="45"/>
    </row>
    <row r="45" spans="1:8" x14ac:dyDescent="0.25">
      <c r="A45" s="42"/>
      <c r="B45" s="43"/>
      <c r="C45" s="44"/>
      <c r="D45" s="44"/>
      <c r="E45" s="44"/>
      <c r="F45" s="44"/>
      <c r="G45" s="44"/>
      <c r="H45" s="45"/>
    </row>
    <row r="46" spans="1:8" ht="15.75" thickBot="1" x14ac:dyDescent="0.3">
      <c r="A46" s="42"/>
      <c r="B46" s="43"/>
      <c r="C46" s="44"/>
      <c r="D46" s="44"/>
      <c r="E46" s="44"/>
      <c r="F46" s="44"/>
      <c r="G46" s="44"/>
      <c r="H46" s="45"/>
    </row>
    <row r="47" spans="1:8" ht="15.75" thickBot="1" x14ac:dyDescent="0.3">
      <c r="A47" s="8" t="s">
        <v>5</v>
      </c>
      <c r="B47" s="9" t="s">
        <v>6</v>
      </c>
      <c r="C47" s="46" t="s">
        <v>7</v>
      </c>
      <c r="D47" s="10" t="s">
        <v>8</v>
      </c>
      <c r="E47" s="47" t="s">
        <v>45</v>
      </c>
      <c r="F47" s="48" t="s">
        <v>10</v>
      </c>
      <c r="G47" s="49" t="s">
        <v>11</v>
      </c>
      <c r="H47" s="50" t="s">
        <v>12</v>
      </c>
    </row>
    <row r="48" spans="1:8" x14ac:dyDescent="0.25">
      <c r="A48" s="51">
        <v>54201</v>
      </c>
      <c r="B48" s="52" t="s">
        <v>46</v>
      </c>
      <c r="C48" s="53">
        <v>189244.31</v>
      </c>
      <c r="D48" s="53">
        <v>-6233.28</v>
      </c>
      <c r="E48" s="18">
        <f>+C48+D48</f>
        <v>183011.03</v>
      </c>
      <c r="F48" s="18">
        <v>48187.3</v>
      </c>
      <c r="G48" s="18">
        <v>0</v>
      </c>
      <c r="H48" s="54">
        <f t="shared" si="0"/>
        <v>134823.72999999998</v>
      </c>
    </row>
    <row r="49" spans="1:8" x14ac:dyDescent="0.25">
      <c r="A49" s="20">
        <v>54202</v>
      </c>
      <c r="B49" s="21" t="s">
        <v>47</v>
      </c>
      <c r="C49" s="22">
        <v>48920.5</v>
      </c>
      <c r="D49" s="22">
        <v>-3240.84</v>
      </c>
      <c r="E49" s="18">
        <f>+C49+D49</f>
        <v>45679.66</v>
      </c>
      <c r="F49" s="18">
        <v>7483.21</v>
      </c>
      <c r="G49" s="18">
        <v>0</v>
      </c>
      <c r="H49" s="19">
        <f t="shared" si="0"/>
        <v>38196.450000000004</v>
      </c>
    </row>
    <row r="50" spans="1:8" x14ac:dyDescent="0.25">
      <c r="A50" s="34">
        <v>54203</v>
      </c>
      <c r="B50" s="35" t="s">
        <v>48</v>
      </c>
      <c r="C50" s="36">
        <v>139388.49</v>
      </c>
      <c r="D50" s="36">
        <v>-4053.77</v>
      </c>
      <c r="E50" s="18">
        <f>+C50+D50</f>
        <v>135334.72</v>
      </c>
      <c r="F50" s="18">
        <v>32052.95</v>
      </c>
      <c r="G50" s="18">
        <v>0</v>
      </c>
      <c r="H50" s="37">
        <f t="shared" si="0"/>
        <v>103281.77</v>
      </c>
    </row>
    <row r="51" spans="1:8" x14ac:dyDescent="0.25">
      <c r="A51" s="20">
        <v>54204</v>
      </c>
      <c r="B51" s="21" t="s">
        <v>49</v>
      </c>
      <c r="C51" s="22">
        <v>1104.31</v>
      </c>
      <c r="D51" s="22">
        <v>0</v>
      </c>
      <c r="E51" s="18">
        <f>+C51+D51</f>
        <v>1104.31</v>
      </c>
      <c r="F51" s="18">
        <v>23.74</v>
      </c>
      <c r="G51" s="18">
        <v>0</v>
      </c>
      <c r="H51" s="55">
        <f t="shared" si="0"/>
        <v>1080.57</v>
      </c>
    </row>
    <row r="52" spans="1:8" x14ac:dyDescent="0.25">
      <c r="A52" s="56"/>
      <c r="B52" s="27" t="s">
        <v>44</v>
      </c>
      <c r="C52" s="29">
        <f>SUM(C48:C51)</f>
        <v>378657.61</v>
      </c>
      <c r="D52" s="29">
        <f>SUM(D48:D51)</f>
        <v>-13527.89</v>
      </c>
      <c r="E52" s="29">
        <f>SUM(E48:E51)</f>
        <v>365129.72000000003</v>
      </c>
      <c r="F52" s="29">
        <f>SUM(F48:F51)</f>
        <v>87747.200000000012</v>
      </c>
      <c r="G52" s="29">
        <f>SUM(G48:G51)</f>
        <v>0</v>
      </c>
      <c r="H52" s="57">
        <f t="shared" si="0"/>
        <v>277382.52</v>
      </c>
    </row>
    <row r="53" spans="1:8" x14ac:dyDescent="0.25">
      <c r="A53" s="20">
        <v>54301</v>
      </c>
      <c r="B53" s="21" t="s">
        <v>50</v>
      </c>
      <c r="C53" s="22">
        <v>31251.1</v>
      </c>
      <c r="D53" s="22">
        <v>1998.9</v>
      </c>
      <c r="E53" s="18">
        <f t="shared" ref="E53:E64" si="2">+C53+D53</f>
        <v>33250</v>
      </c>
      <c r="F53" s="18">
        <v>4390</v>
      </c>
      <c r="G53" s="18">
        <v>0</v>
      </c>
      <c r="H53" s="55">
        <f t="shared" si="0"/>
        <v>28860</v>
      </c>
    </row>
    <row r="54" spans="1:8" x14ac:dyDescent="0.25">
      <c r="A54" s="16">
        <v>54302</v>
      </c>
      <c r="B54" s="17" t="s">
        <v>51</v>
      </c>
      <c r="C54" s="18">
        <v>57011.29</v>
      </c>
      <c r="D54" s="18">
        <v>-864.29</v>
      </c>
      <c r="E54" s="18">
        <f t="shared" si="2"/>
        <v>56147</v>
      </c>
      <c r="F54" s="18">
        <v>38618.550000000003</v>
      </c>
      <c r="G54" s="18">
        <v>0</v>
      </c>
      <c r="H54" s="19">
        <f t="shared" si="0"/>
        <v>17528.449999999997</v>
      </c>
    </row>
    <row r="55" spans="1:8" x14ac:dyDescent="0.25">
      <c r="A55" s="20">
        <v>54304</v>
      </c>
      <c r="B55" s="21" t="s">
        <v>52</v>
      </c>
      <c r="C55" s="22">
        <v>2000</v>
      </c>
      <c r="D55" s="22">
        <v>0</v>
      </c>
      <c r="E55" s="18">
        <f t="shared" si="2"/>
        <v>2000</v>
      </c>
      <c r="F55" s="18">
        <v>0</v>
      </c>
      <c r="G55" s="18">
        <v>0</v>
      </c>
      <c r="H55" s="55">
        <f t="shared" si="0"/>
        <v>2000</v>
      </c>
    </row>
    <row r="56" spans="1:8" x14ac:dyDescent="0.25">
      <c r="A56" s="20">
        <v>54305</v>
      </c>
      <c r="B56" s="21" t="s">
        <v>53</v>
      </c>
      <c r="C56" s="22">
        <v>54217.48</v>
      </c>
      <c r="D56" s="22">
        <v>-1008.05</v>
      </c>
      <c r="E56" s="18">
        <f t="shared" si="2"/>
        <v>53209.43</v>
      </c>
      <c r="F56" s="18">
        <v>8489.2999999999993</v>
      </c>
      <c r="G56" s="18">
        <v>0</v>
      </c>
      <c r="H56" s="55">
        <f t="shared" si="0"/>
        <v>44720.130000000005</v>
      </c>
    </row>
    <row r="57" spans="1:8" x14ac:dyDescent="0.25">
      <c r="A57" s="20">
        <v>54306</v>
      </c>
      <c r="B57" s="21" t="s">
        <v>54</v>
      </c>
      <c r="C57" s="22">
        <v>272930.40000000002</v>
      </c>
      <c r="D57" s="22">
        <v>7773.6</v>
      </c>
      <c r="E57" s="18">
        <f t="shared" si="2"/>
        <v>280704</v>
      </c>
      <c r="F57" s="18">
        <v>46784</v>
      </c>
      <c r="G57" s="18">
        <v>0</v>
      </c>
      <c r="H57" s="55">
        <f t="shared" si="0"/>
        <v>233920</v>
      </c>
    </row>
    <row r="58" spans="1:8" x14ac:dyDescent="0.25">
      <c r="A58" s="20">
        <v>54307</v>
      </c>
      <c r="B58" s="21" t="s">
        <v>55</v>
      </c>
      <c r="C58" s="22">
        <v>10914.44</v>
      </c>
      <c r="D58" s="22">
        <v>525.55999999999995</v>
      </c>
      <c r="E58" s="18">
        <f t="shared" si="2"/>
        <v>11440</v>
      </c>
      <c r="F58" s="18">
        <v>6064.6</v>
      </c>
      <c r="G58" s="18">
        <v>0</v>
      </c>
      <c r="H58" s="55">
        <f t="shared" si="0"/>
        <v>5375.4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0</v>
      </c>
      <c r="E59" s="18">
        <f t="shared" si="2"/>
        <v>0</v>
      </c>
      <c r="F59" s="18">
        <v>0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31842.92</v>
      </c>
      <c r="D60" s="22">
        <v>1123.5899999999999</v>
      </c>
      <c r="E60" s="18">
        <f t="shared" si="2"/>
        <v>32966.509999999995</v>
      </c>
      <c r="F60" s="18">
        <v>780</v>
      </c>
      <c r="G60" s="18">
        <v>0</v>
      </c>
      <c r="H60" s="55">
        <f t="shared" si="0"/>
        <v>32186.509999999995</v>
      </c>
    </row>
    <row r="61" spans="1:8" x14ac:dyDescent="0.25">
      <c r="A61" s="20">
        <v>54314</v>
      </c>
      <c r="B61" s="21" t="s">
        <v>58</v>
      </c>
      <c r="C61" s="22">
        <v>45176.3</v>
      </c>
      <c r="D61" s="22">
        <v>1949.65</v>
      </c>
      <c r="E61" s="18">
        <f t="shared" si="2"/>
        <v>47125.950000000004</v>
      </c>
      <c r="F61" s="18">
        <v>36</v>
      </c>
      <c r="G61" s="18">
        <v>0</v>
      </c>
      <c r="H61" s="55">
        <f t="shared" si="0"/>
        <v>47089.950000000004</v>
      </c>
    </row>
    <row r="62" spans="1:8" x14ac:dyDescent="0.25">
      <c r="A62" s="20">
        <v>54316</v>
      </c>
      <c r="B62" s="21" t="s">
        <v>59</v>
      </c>
      <c r="C62" s="22">
        <v>28593.69</v>
      </c>
      <c r="D62" s="22">
        <v>-4150.6899999999996</v>
      </c>
      <c r="E62" s="18">
        <f t="shared" si="2"/>
        <v>24443</v>
      </c>
      <c r="F62" s="18">
        <v>6859.73</v>
      </c>
      <c r="G62" s="18">
        <v>0</v>
      </c>
      <c r="H62" s="55">
        <f t="shared" si="0"/>
        <v>17583.27</v>
      </c>
    </row>
    <row r="63" spans="1:8" x14ac:dyDescent="0.25">
      <c r="A63" s="20">
        <v>54317</v>
      </c>
      <c r="B63" s="21" t="s">
        <v>60</v>
      </c>
      <c r="C63" s="22">
        <v>551807.93999999994</v>
      </c>
      <c r="D63" s="22">
        <v>47984.28</v>
      </c>
      <c r="E63" s="18">
        <f t="shared" si="2"/>
        <v>599792.22</v>
      </c>
      <c r="F63" s="18">
        <v>581986.92000000004</v>
      </c>
      <c r="G63" s="18">
        <v>0</v>
      </c>
      <c r="H63" s="55">
        <f t="shared" si="0"/>
        <v>17805.29999999993</v>
      </c>
    </row>
    <row r="64" spans="1:8" x14ac:dyDescent="0.25">
      <c r="A64" s="20">
        <v>54399</v>
      </c>
      <c r="B64" s="21" t="s">
        <v>61</v>
      </c>
      <c r="C64" s="22">
        <v>88261.06</v>
      </c>
      <c r="D64" s="22">
        <v>-33155.81</v>
      </c>
      <c r="E64" s="18">
        <f t="shared" si="2"/>
        <v>55105.25</v>
      </c>
      <c r="F64" s="18">
        <v>37962.86</v>
      </c>
      <c r="G64" s="18">
        <v>0</v>
      </c>
      <c r="H64" s="55">
        <f t="shared" si="0"/>
        <v>17142.39</v>
      </c>
    </row>
    <row r="65" spans="1:9" x14ac:dyDescent="0.25">
      <c r="A65" s="56"/>
      <c r="B65" s="27" t="s">
        <v>44</v>
      </c>
      <c r="C65" s="29">
        <f>SUM(C53:C64)</f>
        <v>1174006.6200000001</v>
      </c>
      <c r="D65" s="29">
        <f>SUM(D53:D64)</f>
        <v>22176.740000000005</v>
      </c>
      <c r="E65" s="29">
        <f>SUM(E53:E64)</f>
        <v>1196183.3599999999</v>
      </c>
      <c r="F65" s="29">
        <f>SUM(F53:F64)</f>
        <v>731971.96000000008</v>
      </c>
      <c r="G65" s="29">
        <f>SUM(G53:G64)</f>
        <v>0</v>
      </c>
      <c r="H65" s="57">
        <f t="shared" si="0"/>
        <v>464211.39999999979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258.06</v>
      </c>
      <c r="E66" s="18">
        <f>+C66+D66</f>
        <v>8258.06</v>
      </c>
      <c r="F66" s="18">
        <v>8258.06</v>
      </c>
      <c r="G66" s="22">
        <v>0</v>
      </c>
      <c r="H66" s="55">
        <f t="shared" si="0"/>
        <v>0</v>
      </c>
    </row>
    <row r="67" spans="1:9" x14ac:dyDescent="0.25">
      <c r="A67" s="20">
        <v>54403</v>
      </c>
      <c r="B67" s="21" t="s">
        <v>63</v>
      </c>
      <c r="C67" s="22">
        <v>11529</v>
      </c>
      <c r="D67" s="22">
        <v>1056</v>
      </c>
      <c r="E67" s="18">
        <f>+C67+D67</f>
        <v>12585</v>
      </c>
      <c r="F67" s="18">
        <v>2983</v>
      </c>
      <c r="G67" s="18">
        <v>0</v>
      </c>
      <c r="H67" s="55">
        <f t="shared" si="0"/>
        <v>9602</v>
      </c>
    </row>
    <row r="68" spans="1:9" x14ac:dyDescent="0.25">
      <c r="A68" s="20">
        <v>54404</v>
      </c>
      <c r="B68" s="21" t="s">
        <v>64</v>
      </c>
      <c r="C68" s="22">
        <v>30765</v>
      </c>
      <c r="D68" s="22">
        <v>0</v>
      </c>
      <c r="E68" s="18">
        <f>+C68+D68</f>
        <v>30765</v>
      </c>
      <c r="F68" s="18">
        <v>17910</v>
      </c>
      <c r="G68" s="18">
        <v>0</v>
      </c>
      <c r="H68" s="55">
        <f t="shared" si="0"/>
        <v>12855</v>
      </c>
    </row>
    <row r="69" spans="1:9" x14ac:dyDescent="0.25">
      <c r="A69" s="56"/>
      <c r="B69" s="27" t="s">
        <v>44</v>
      </c>
      <c r="C69" s="29">
        <f>SUM(C66:C68)</f>
        <v>50294</v>
      </c>
      <c r="D69" s="29">
        <f>SUM(D66:D68)</f>
        <v>1314.06</v>
      </c>
      <c r="E69" s="29">
        <f>SUM(E66:E68)</f>
        <v>51608.06</v>
      </c>
      <c r="F69" s="29">
        <f>SUM(F66:F68)</f>
        <v>29151.059999999998</v>
      </c>
      <c r="G69" s="29">
        <f>SUM(G66:G68)</f>
        <v>0</v>
      </c>
      <c r="H69" s="57">
        <f t="shared" si="0"/>
        <v>22457</v>
      </c>
    </row>
    <row r="70" spans="1:9" x14ac:dyDescent="0.25">
      <c r="A70" s="20">
        <v>54505</v>
      </c>
      <c r="B70" s="21" t="s">
        <v>65</v>
      </c>
      <c r="C70" s="22">
        <v>150</v>
      </c>
      <c r="D70" s="22">
        <v>-150</v>
      </c>
      <c r="E70" s="18">
        <f>+C70+D70</f>
        <v>0</v>
      </c>
      <c r="F70" s="18">
        <v>0</v>
      </c>
      <c r="G70" s="18">
        <v>0</v>
      </c>
      <c r="H70" s="55">
        <f t="shared" si="0"/>
        <v>0</v>
      </c>
    </row>
    <row r="71" spans="1:9" x14ac:dyDescent="0.25">
      <c r="A71" s="20">
        <v>54507</v>
      </c>
      <c r="B71" s="21" t="s">
        <v>66</v>
      </c>
      <c r="C71" s="22">
        <v>0</v>
      </c>
      <c r="D71" s="22">
        <v>0</v>
      </c>
      <c r="E71" s="18">
        <f>+C71+D71</f>
        <v>0</v>
      </c>
      <c r="F71" s="18">
        <v>0</v>
      </c>
      <c r="G71" s="22">
        <v>0</v>
      </c>
      <c r="H71" s="55">
        <f t="shared" si="0"/>
        <v>0</v>
      </c>
    </row>
    <row r="72" spans="1:9" x14ac:dyDescent="0.25">
      <c r="A72" s="20">
        <v>54599</v>
      </c>
      <c r="B72" s="21" t="s">
        <v>67</v>
      </c>
      <c r="C72" s="22">
        <v>45100</v>
      </c>
      <c r="D72" s="22">
        <v>813.08</v>
      </c>
      <c r="E72" s="18">
        <f>+C72+D72</f>
        <v>45913.08</v>
      </c>
      <c r="F72" s="18">
        <v>6000</v>
      </c>
      <c r="G72" s="18">
        <v>0</v>
      </c>
      <c r="H72" s="55">
        <f t="shared" si="0"/>
        <v>39913.08</v>
      </c>
    </row>
    <row r="73" spans="1:9" x14ac:dyDescent="0.25">
      <c r="A73" s="56"/>
      <c r="B73" s="27" t="s">
        <v>44</v>
      </c>
      <c r="C73" s="29">
        <f>SUM(C70:C72)</f>
        <v>45250</v>
      </c>
      <c r="D73" s="29">
        <f>SUM(D70:D72)</f>
        <v>663.08</v>
      </c>
      <c r="E73" s="29">
        <f>SUM(E70:E72)</f>
        <v>45913.08</v>
      </c>
      <c r="F73" s="29">
        <f>SUM(F70:F72)</f>
        <v>6000</v>
      </c>
      <c r="G73" s="29">
        <f>SUM(G70:G72)</f>
        <v>0</v>
      </c>
      <c r="H73" s="55">
        <f t="shared" si="0"/>
        <v>39913.08</v>
      </c>
    </row>
    <row r="74" spans="1:9" x14ac:dyDescent="0.25">
      <c r="A74" s="58"/>
      <c r="B74" s="27" t="s">
        <v>25</v>
      </c>
      <c r="C74" s="29">
        <f>+C73+C69+C65+C52+C43</f>
        <v>2153954</v>
      </c>
      <c r="D74" s="29">
        <f>+D73+D69+D65+D52+D43</f>
        <v>36555</v>
      </c>
      <c r="E74" s="31">
        <f>+E73+E69+E65+E52+E43</f>
        <v>2190509</v>
      </c>
      <c r="F74" s="31">
        <f>+F73+F69+F65+F52+F43</f>
        <v>1292643.96</v>
      </c>
      <c r="G74" s="59">
        <f>+G73+G69+G65+G52+G43</f>
        <v>0</v>
      </c>
      <c r="H74" s="60">
        <f t="shared" ref="H74:H82" si="3">+E74-F74-G74</f>
        <v>897865.04</v>
      </c>
    </row>
    <row r="75" spans="1:9" x14ac:dyDescent="0.25">
      <c r="A75" s="20">
        <v>55599</v>
      </c>
      <c r="B75" s="21" t="s">
        <v>68</v>
      </c>
      <c r="C75" s="22">
        <v>3665.04</v>
      </c>
      <c r="D75" s="22">
        <v>-265.04000000000002</v>
      </c>
      <c r="E75" s="18">
        <f>+C75+D75</f>
        <v>3400</v>
      </c>
      <c r="F75" s="18">
        <v>2614</v>
      </c>
      <c r="G75" s="18">
        <v>0</v>
      </c>
      <c r="H75" s="55">
        <f t="shared" si="3"/>
        <v>786</v>
      </c>
    </row>
    <row r="76" spans="1:9" x14ac:dyDescent="0.25">
      <c r="A76" s="56"/>
      <c r="B76" s="27" t="s">
        <v>44</v>
      </c>
      <c r="C76" s="29">
        <f>SUM(C75)</f>
        <v>3665.04</v>
      </c>
      <c r="D76" s="29">
        <f>SUM(D75)</f>
        <v>-265.04000000000002</v>
      </c>
      <c r="E76" s="29">
        <f>SUM(E75)</f>
        <v>3400</v>
      </c>
      <c r="F76" s="29">
        <f>SUM(F75)</f>
        <v>2614</v>
      </c>
      <c r="G76" s="29">
        <f>SUM(G75)</f>
        <v>0</v>
      </c>
      <c r="H76" s="55">
        <f t="shared" si="3"/>
        <v>786</v>
      </c>
    </row>
    <row r="77" spans="1:9" x14ac:dyDescent="0.25">
      <c r="A77" s="20">
        <v>55601</v>
      </c>
      <c r="B77" s="21" t="s">
        <v>69</v>
      </c>
      <c r="C77" s="22">
        <v>47000</v>
      </c>
      <c r="D77" s="22">
        <v>265.04000000000002</v>
      </c>
      <c r="E77" s="18">
        <f>+C77+D77</f>
        <v>47265.04</v>
      </c>
      <c r="F77" s="18">
        <v>1446.4</v>
      </c>
      <c r="G77" s="18">
        <v>0</v>
      </c>
      <c r="H77" s="55">
        <f t="shared" si="3"/>
        <v>45818.64</v>
      </c>
    </row>
    <row r="78" spans="1:9" x14ac:dyDescent="0.25">
      <c r="A78" s="20">
        <v>55602</v>
      </c>
      <c r="B78" s="21" t="s">
        <v>70</v>
      </c>
      <c r="C78" s="22">
        <v>35734.959999999999</v>
      </c>
      <c r="D78" s="22">
        <v>0</v>
      </c>
      <c r="E78" s="18">
        <f>+C78+D78</f>
        <v>35734.959999999999</v>
      </c>
      <c r="F78" s="18">
        <v>33313.19</v>
      </c>
      <c r="G78" s="18">
        <v>0</v>
      </c>
      <c r="H78" s="55">
        <f t="shared" si="3"/>
        <v>2421.7699999999968</v>
      </c>
    </row>
    <row r="79" spans="1:9" x14ac:dyDescent="0.25">
      <c r="A79" s="20">
        <v>55603</v>
      </c>
      <c r="B79" s="21" t="s">
        <v>71</v>
      </c>
      <c r="C79" s="22">
        <v>25</v>
      </c>
      <c r="D79" s="22">
        <v>0</v>
      </c>
      <c r="E79" s="18">
        <f>+C79+D79</f>
        <v>25</v>
      </c>
      <c r="F79" s="18">
        <v>0</v>
      </c>
      <c r="G79" s="22">
        <v>0</v>
      </c>
      <c r="H79" s="55">
        <f t="shared" si="3"/>
        <v>25</v>
      </c>
    </row>
    <row r="80" spans="1:9" x14ac:dyDescent="0.25">
      <c r="A80" s="56"/>
      <c r="B80" s="27" t="s">
        <v>44</v>
      </c>
      <c r="C80" s="29">
        <f>SUM(C77:C79)</f>
        <v>82759.959999999992</v>
      </c>
      <c r="D80" s="29">
        <f>SUM(D77:D78)</f>
        <v>265.04000000000002</v>
      </c>
      <c r="E80" s="29">
        <f>SUM(E77:E79)</f>
        <v>83025</v>
      </c>
      <c r="F80" s="29">
        <f>SUM(F77:F79)</f>
        <v>34759.590000000004</v>
      </c>
      <c r="G80" s="29">
        <f>SUM(G77:G79)</f>
        <v>0</v>
      </c>
      <c r="H80" s="55">
        <f t="shared" si="3"/>
        <v>48265.409999999996</v>
      </c>
      <c r="I80" s="61"/>
    </row>
    <row r="81" spans="1:9" x14ac:dyDescent="0.25">
      <c r="A81" s="58"/>
      <c r="B81" s="27" t="s">
        <v>25</v>
      </c>
      <c r="C81" s="29">
        <f>+C80+C76</f>
        <v>86424.999999999985</v>
      </c>
      <c r="D81" s="29">
        <f>+D76+D80</f>
        <v>0</v>
      </c>
      <c r="E81" s="30">
        <f>+E80+E76</f>
        <v>86425</v>
      </c>
      <c r="F81" s="31">
        <f>+F80+F76</f>
        <v>37373.590000000004</v>
      </c>
      <c r="G81" s="59">
        <f>+G76+G80</f>
        <v>0</v>
      </c>
      <c r="H81" s="60">
        <f t="shared" si="3"/>
        <v>49051.409999999996</v>
      </c>
      <c r="I81" s="61"/>
    </row>
    <row r="82" spans="1:9" x14ac:dyDescent="0.25">
      <c r="A82" s="20">
        <v>5621900</v>
      </c>
      <c r="B82" s="21" t="s">
        <v>0</v>
      </c>
      <c r="C82" s="22">
        <v>2000</v>
      </c>
      <c r="D82" s="22">
        <v>-2000</v>
      </c>
      <c r="E82" s="18">
        <f>+C82+D82</f>
        <v>0</v>
      </c>
      <c r="F82" s="18">
        <v>0</v>
      </c>
      <c r="G82" s="22">
        <v>0</v>
      </c>
      <c r="H82" s="55">
        <f t="shared" si="3"/>
        <v>0</v>
      </c>
      <c r="I82" s="62"/>
    </row>
    <row r="83" spans="1:9" x14ac:dyDescent="0.25">
      <c r="A83" s="56"/>
      <c r="B83" s="27" t="s">
        <v>44</v>
      </c>
      <c r="C83" s="29">
        <f t="shared" ref="C83:H83" si="4">+C82</f>
        <v>2000</v>
      </c>
      <c r="D83" s="29">
        <f t="shared" si="4"/>
        <v>-2000</v>
      </c>
      <c r="E83" s="29">
        <f t="shared" si="4"/>
        <v>0</v>
      </c>
      <c r="F83" s="29">
        <f t="shared" si="4"/>
        <v>0</v>
      </c>
      <c r="G83" s="29">
        <f t="shared" si="4"/>
        <v>0</v>
      </c>
      <c r="H83" s="57">
        <f t="shared" si="4"/>
        <v>0</v>
      </c>
      <c r="I83" s="62"/>
    </row>
    <row r="84" spans="1:9" x14ac:dyDescent="0.25">
      <c r="A84" s="20">
        <v>56303</v>
      </c>
      <c r="B84" s="21" t="s">
        <v>72</v>
      </c>
      <c r="C84" s="22">
        <v>2000</v>
      </c>
      <c r="D84" s="22">
        <v>2000</v>
      </c>
      <c r="E84" s="18">
        <f>+C84+D84</f>
        <v>4000</v>
      </c>
      <c r="F84" s="18">
        <v>1915.42</v>
      </c>
      <c r="G84" s="22">
        <v>0</v>
      </c>
      <c r="H84" s="55">
        <f t="shared" ref="H84:H101" si="5">+E84-F84-G84</f>
        <v>2084.58</v>
      </c>
      <c r="I84" s="62"/>
    </row>
    <row r="85" spans="1:9" x14ac:dyDescent="0.25">
      <c r="A85" s="20">
        <v>56304</v>
      </c>
      <c r="B85" s="21" t="s">
        <v>73</v>
      </c>
      <c r="C85" s="22">
        <v>0</v>
      </c>
      <c r="D85" s="22">
        <v>0</v>
      </c>
      <c r="E85" s="22">
        <v>0</v>
      </c>
      <c r="F85" s="18">
        <v>0</v>
      </c>
      <c r="G85" s="22">
        <v>0</v>
      </c>
      <c r="H85" s="55">
        <f t="shared" si="5"/>
        <v>0</v>
      </c>
      <c r="I85" s="62"/>
    </row>
    <row r="86" spans="1:9" x14ac:dyDescent="0.25">
      <c r="A86" s="56"/>
      <c r="B86" s="27" t="s">
        <v>44</v>
      </c>
      <c r="C86" s="29">
        <f>C85+C84</f>
        <v>2000</v>
      </c>
      <c r="D86" s="29">
        <f>SUM(D84:D85)</f>
        <v>2000</v>
      </c>
      <c r="E86" s="29">
        <f>SUM(E84:E85)</f>
        <v>4000</v>
      </c>
      <c r="F86" s="29">
        <f>SUM(F84:F85)</f>
        <v>1915.42</v>
      </c>
      <c r="G86" s="29">
        <f>SUM(G84)</f>
        <v>0</v>
      </c>
      <c r="H86" s="57">
        <f t="shared" si="5"/>
        <v>2084.58</v>
      </c>
      <c r="I86" s="62"/>
    </row>
    <row r="87" spans="1:9" x14ac:dyDescent="0.25">
      <c r="A87" s="20">
        <v>56404</v>
      </c>
      <c r="B87" s="21" t="s">
        <v>74</v>
      </c>
      <c r="C87" s="22">
        <v>5500</v>
      </c>
      <c r="D87" s="22">
        <v>0</v>
      </c>
      <c r="E87" s="18">
        <f>+C87+D87</f>
        <v>5500</v>
      </c>
      <c r="F87" s="18">
        <v>0</v>
      </c>
      <c r="G87" s="22">
        <v>0</v>
      </c>
      <c r="H87" s="55">
        <f t="shared" si="5"/>
        <v>5500</v>
      </c>
      <c r="I87" s="62"/>
    </row>
    <row r="88" spans="1:9" ht="15.75" thickBot="1" x14ac:dyDescent="0.3">
      <c r="A88" s="63"/>
      <c r="B88" s="64" t="s">
        <v>44</v>
      </c>
      <c r="C88" s="65">
        <f>SUM(C87)</f>
        <v>5500</v>
      </c>
      <c r="D88" s="65">
        <f>SUM(D87)</f>
        <v>0</v>
      </c>
      <c r="E88" s="65">
        <f>SUM(E87)</f>
        <v>5500</v>
      </c>
      <c r="F88" s="65">
        <f>SUM(F87)</f>
        <v>0</v>
      </c>
      <c r="G88" s="65">
        <f>SUM(G87)</f>
        <v>0</v>
      </c>
      <c r="H88" s="66">
        <f t="shared" si="5"/>
        <v>5500</v>
      </c>
      <c r="I88" s="62"/>
    </row>
    <row r="89" spans="1:9" ht="15.75" thickBot="1" x14ac:dyDescent="0.3">
      <c r="A89" s="67"/>
      <c r="B89" s="68" t="s">
        <v>25</v>
      </c>
      <c r="C89" s="69">
        <f>+C88+C86+C83</f>
        <v>9500</v>
      </c>
      <c r="D89" s="69">
        <f>+D83+D86+D88</f>
        <v>0</v>
      </c>
      <c r="E89" s="70">
        <f>+E88+E86+E83</f>
        <v>9500</v>
      </c>
      <c r="F89" s="71">
        <f>+F88+F86+F83</f>
        <v>1915.42</v>
      </c>
      <c r="G89" s="72">
        <f>+G88+G86</f>
        <v>0</v>
      </c>
      <c r="H89" s="73">
        <f t="shared" si="5"/>
        <v>7584.58</v>
      </c>
      <c r="I89" s="62"/>
    </row>
    <row r="90" spans="1:9" x14ac:dyDescent="0.25">
      <c r="A90" s="43"/>
      <c r="B90" s="43"/>
      <c r="C90" s="44"/>
      <c r="D90" s="44"/>
      <c r="E90" s="44"/>
      <c r="F90" s="44"/>
      <c r="G90" s="44"/>
      <c r="H90" s="44"/>
      <c r="I90" s="95"/>
    </row>
    <row r="91" spans="1:9" x14ac:dyDescent="0.25">
      <c r="A91" s="43"/>
      <c r="B91" s="43"/>
      <c r="C91" s="44"/>
      <c r="D91" s="44"/>
      <c r="E91" s="44"/>
      <c r="F91" s="44"/>
      <c r="G91" s="44"/>
      <c r="H91" s="44"/>
      <c r="I91" s="95"/>
    </row>
    <row r="92" spans="1:9" x14ac:dyDescent="0.25">
      <c r="A92" s="43"/>
      <c r="B92" s="43"/>
      <c r="C92" s="44"/>
      <c r="D92" s="44"/>
      <c r="E92" s="44"/>
      <c r="F92" s="44"/>
      <c r="G92" s="44"/>
      <c r="H92" s="44"/>
      <c r="I92" s="95"/>
    </row>
    <row r="93" spans="1:9" ht="15.75" thickBot="1" x14ac:dyDescent="0.3">
      <c r="A93" s="43"/>
      <c r="B93" s="43"/>
      <c r="C93" s="44"/>
      <c r="D93" s="44"/>
      <c r="E93" s="44"/>
      <c r="F93" s="44"/>
      <c r="G93" s="44"/>
      <c r="H93" s="44"/>
      <c r="I93" s="95"/>
    </row>
    <row r="94" spans="1:9" x14ac:dyDescent="0.25">
      <c r="A94" s="74">
        <v>61101</v>
      </c>
      <c r="B94" s="75" t="s">
        <v>75</v>
      </c>
      <c r="C94" s="76">
        <v>10097.48</v>
      </c>
      <c r="D94" s="76">
        <v>-10097.48</v>
      </c>
      <c r="E94" s="53">
        <v>0</v>
      </c>
      <c r="F94" s="53">
        <v>0</v>
      </c>
      <c r="G94" s="76">
        <v>0</v>
      </c>
      <c r="H94" s="54">
        <f t="shared" si="5"/>
        <v>0</v>
      </c>
      <c r="I94" s="77"/>
    </row>
    <row r="95" spans="1:9" x14ac:dyDescent="0.25">
      <c r="A95" s="56">
        <v>61102</v>
      </c>
      <c r="B95" s="78" t="s">
        <v>76</v>
      </c>
      <c r="C95" s="79">
        <v>24579.52</v>
      </c>
      <c r="D95" s="79">
        <v>-24579.52</v>
      </c>
      <c r="E95" s="22">
        <v>0</v>
      </c>
      <c r="F95" s="18">
        <v>0</v>
      </c>
      <c r="G95" s="79">
        <v>0</v>
      </c>
      <c r="H95" s="55">
        <f t="shared" si="5"/>
        <v>0</v>
      </c>
      <c r="I95" s="77"/>
    </row>
    <row r="96" spans="1:9" x14ac:dyDescent="0.25">
      <c r="A96" s="56">
        <v>61103</v>
      </c>
      <c r="B96" s="78" t="s">
        <v>77</v>
      </c>
      <c r="C96" s="79">
        <v>0</v>
      </c>
      <c r="D96" s="79">
        <v>0</v>
      </c>
      <c r="E96" s="22">
        <v>0</v>
      </c>
      <c r="F96" s="18">
        <v>0</v>
      </c>
      <c r="G96" s="79">
        <v>0</v>
      </c>
      <c r="H96" s="55">
        <f t="shared" si="5"/>
        <v>0</v>
      </c>
      <c r="I96" s="77"/>
    </row>
    <row r="97" spans="1:9" x14ac:dyDescent="0.25">
      <c r="A97" s="56">
        <v>61104</v>
      </c>
      <c r="B97" s="78" t="s">
        <v>78</v>
      </c>
      <c r="C97" s="79">
        <v>246.32</v>
      </c>
      <c r="D97" s="79">
        <v>-246.32</v>
      </c>
      <c r="E97" s="22">
        <v>0</v>
      </c>
      <c r="F97" s="18">
        <v>0</v>
      </c>
      <c r="G97" s="79">
        <v>0</v>
      </c>
      <c r="H97" s="55">
        <f t="shared" si="5"/>
        <v>0</v>
      </c>
      <c r="I97" s="77"/>
    </row>
    <row r="98" spans="1:9" x14ac:dyDescent="0.25">
      <c r="A98" s="20">
        <v>61108</v>
      </c>
      <c r="B98" s="21" t="s">
        <v>41</v>
      </c>
      <c r="C98" s="22">
        <v>0</v>
      </c>
      <c r="D98" s="22">
        <v>0</v>
      </c>
      <c r="E98" s="22">
        <v>0</v>
      </c>
      <c r="F98" s="18">
        <v>0</v>
      </c>
      <c r="G98" s="22">
        <v>0</v>
      </c>
      <c r="H98" s="55">
        <f t="shared" si="5"/>
        <v>0</v>
      </c>
      <c r="I98" s="62"/>
    </row>
    <row r="99" spans="1:9" x14ac:dyDescent="0.25">
      <c r="A99" s="56"/>
      <c r="B99" s="27" t="s">
        <v>44</v>
      </c>
      <c r="C99" s="29">
        <f>C94+C95+C97</f>
        <v>34923.32</v>
      </c>
      <c r="D99" s="29">
        <f>SUM(D94:D98)</f>
        <v>-34923.32</v>
      </c>
      <c r="E99" s="29">
        <f>SUM(E94:E98)</f>
        <v>0</v>
      </c>
      <c r="F99" s="29">
        <f>SUM(F94:F98)</f>
        <v>0</v>
      </c>
      <c r="G99" s="29">
        <f>SUM(G98)</f>
        <v>0</v>
      </c>
      <c r="H99" s="57">
        <f t="shared" si="5"/>
        <v>0</v>
      </c>
      <c r="I99" s="62"/>
    </row>
    <row r="100" spans="1:9" x14ac:dyDescent="0.25">
      <c r="A100" s="20">
        <v>61403</v>
      </c>
      <c r="B100" s="21" t="s">
        <v>79</v>
      </c>
      <c r="C100" s="22">
        <v>1631.68</v>
      </c>
      <c r="D100" s="22">
        <v>-1631.68</v>
      </c>
      <c r="E100" s="22">
        <v>0</v>
      </c>
      <c r="F100" s="22">
        <v>0</v>
      </c>
      <c r="G100" s="22">
        <v>0</v>
      </c>
      <c r="H100" s="55">
        <f t="shared" si="5"/>
        <v>0</v>
      </c>
      <c r="I100" s="62"/>
    </row>
    <row r="101" spans="1:9" ht="15.75" thickBot="1" x14ac:dyDescent="0.3">
      <c r="A101" s="63"/>
      <c r="B101" s="64" t="s">
        <v>44</v>
      </c>
      <c r="C101" s="65">
        <f>+C100</f>
        <v>1631.68</v>
      </c>
      <c r="D101" s="65">
        <f>+D100</f>
        <v>-1631.68</v>
      </c>
      <c r="E101" s="80">
        <f>+E100</f>
        <v>0</v>
      </c>
      <c r="F101" s="80">
        <f>+F100</f>
        <v>0</v>
      </c>
      <c r="G101" s="80">
        <f>SUM(G100)</f>
        <v>0</v>
      </c>
      <c r="H101" s="66">
        <f t="shared" si="5"/>
        <v>0</v>
      </c>
      <c r="I101" s="62"/>
    </row>
    <row r="102" spans="1:9" ht="15.75" thickBot="1" x14ac:dyDescent="0.3">
      <c r="A102" s="81"/>
      <c r="B102" s="82" t="s">
        <v>25</v>
      </c>
      <c r="C102" s="83">
        <f>+C99+C101</f>
        <v>36555</v>
      </c>
      <c r="D102" s="83">
        <f>+D101+D99</f>
        <v>-36555</v>
      </c>
      <c r="E102" s="84">
        <f>+E101+E99</f>
        <v>0</v>
      </c>
      <c r="F102" s="85">
        <f>+F101+F99</f>
        <v>0</v>
      </c>
      <c r="G102" s="86">
        <v>0</v>
      </c>
      <c r="H102" s="87">
        <f>+H101+H99</f>
        <v>0</v>
      </c>
      <c r="I102" s="62"/>
    </row>
    <row r="103" spans="1:9" ht="15.75" thickBot="1" x14ac:dyDescent="0.3">
      <c r="A103" s="88"/>
      <c r="B103" s="39" t="s">
        <v>80</v>
      </c>
      <c r="C103" s="89">
        <f>+C102+C89+C81+C74+C24</f>
        <v>9441564</v>
      </c>
      <c r="D103" s="40">
        <f>+D102+D89+D81+D74+D24</f>
        <v>0</v>
      </c>
      <c r="E103" s="90">
        <f>+E24+E74+E81+E102+E89</f>
        <v>9441564</v>
      </c>
      <c r="F103" s="91">
        <f>+F24+F74+F81+F102+F89</f>
        <v>3558796.8699999996</v>
      </c>
      <c r="G103" s="92">
        <f>+G24+G74+G81+G102+G89</f>
        <v>60845.520000000004</v>
      </c>
      <c r="H103" s="93">
        <f>+E103-F103-G103</f>
        <v>5821921.6100000013</v>
      </c>
      <c r="I103" s="61"/>
    </row>
    <row r="104" spans="1:9" x14ac:dyDescent="0.25">
      <c r="C104" s="94"/>
      <c r="D104" s="94"/>
      <c r="E104" s="94"/>
      <c r="F104" s="94"/>
      <c r="G104" s="94"/>
      <c r="H104" s="61"/>
      <c r="I104" s="61"/>
    </row>
    <row r="105" spans="1:9" x14ac:dyDescent="0.25">
      <c r="C105" s="94"/>
      <c r="D105" s="94"/>
      <c r="E105" s="94"/>
      <c r="F105" s="94"/>
      <c r="G105" s="94"/>
      <c r="H105" s="61"/>
      <c r="I105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6"/>
  <sheetViews>
    <sheetView workbookViewId="0">
      <selection activeCell="A6" sqref="A6:H6"/>
    </sheetView>
  </sheetViews>
  <sheetFormatPr baseColWidth="10" defaultRowHeight="15" x14ac:dyDescent="0.25"/>
  <cols>
    <col min="1" max="1" width="12.5703125" customWidth="1"/>
    <col min="2" max="2" width="37" customWidth="1"/>
    <col min="3" max="3" width="16.85546875" customWidth="1"/>
    <col min="4" max="4" width="13.85546875" customWidth="1"/>
    <col min="5" max="5" width="16.7109375" customWidth="1"/>
    <col min="6" max="6" width="14.7109375" customWidth="1"/>
    <col min="7" max="7" width="15.7109375" customWidth="1"/>
    <col min="8" max="8" width="16.5703125" customWidth="1"/>
  </cols>
  <sheetData>
    <row r="2" spans="1:9" ht="15.75" x14ac:dyDescent="0.25">
      <c r="A2" s="1"/>
      <c r="B2" s="2" t="s">
        <v>0</v>
      </c>
      <c r="C2" s="2"/>
      <c r="D2" s="2"/>
      <c r="E2" s="2"/>
      <c r="F2" s="2"/>
      <c r="G2" s="2"/>
      <c r="H2" s="2"/>
      <c r="I2" s="2"/>
    </row>
    <row r="3" spans="1:9" x14ac:dyDescent="0.25">
      <c r="A3" s="1"/>
      <c r="B3" s="3" t="s">
        <v>1</v>
      </c>
      <c r="C3" s="3"/>
      <c r="D3" s="3"/>
      <c r="E3" s="3"/>
      <c r="F3" s="3"/>
      <c r="G3" s="4"/>
      <c r="H3" s="1"/>
      <c r="I3" s="1"/>
    </row>
    <row r="4" spans="1:9" x14ac:dyDescent="0.25">
      <c r="A4" s="5"/>
      <c r="B4" s="3" t="s">
        <v>2</v>
      </c>
      <c r="C4" s="3"/>
      <c r="D4" s="3"/>
      <c r="E4" s="3"/>
      <c r="F4" s="3"/>
      <c r="G4" s="4"/>
      <c r="H4" s="5"/>
      <c r="I4" s="1"/>
    </row>
    <row r="5" spans="1:9" x14ac:dyDescent="0.25">
      <c r="A5" s="5"/>
      <c r="B5" s="4"/>
      <c r="C5" s="4"/>
      <c r="D5" s="4"/>
      <c r="E5" s="4"/>
      <c r="F5" s="4"/>
      <c r="G5" s="4"/>
      <c r="H5" s="5"/>
      <c r="I5" s="1"/>
    </row>
    <row r="6" spans="1:9" x14ac:dyDescent="0.25">
      <c r="A6" s="6" t="s">
        <v>82</v>
      </c>
      <c r="B6" s="6"/>
      <c r="C6" s="6"/>
      <c r="D6" s="6"/>
      <c r="E6" s="6"/>
      <c r="F6" s="6"/>
      <c r="G6" s="6"/>
      <c r="H6" s="6"/>
      <c r="I6" s="1"/>
    </row>
    <row r="7" spans="1:9" x14ac:dyDescent="0.25">
      <c r="A7" s="7"/>
      <c r="B7" s="6" t="s">
        <v>84</v>
      </c>
      <c r="C7" s="6"/>
      <c r="D7" s="6"/>
      <c r="E7" s="6"/>
      <c r="F7" s="6"/>
      <c r="G7" s="6"/>
      <c r="H7" s="6"/>
      <c r="I7" s="1"/>
    </row>
    <row r="8" spans="1:9" ht="15.75" thickBot="1" x14ac:dyDescent="0.3">
      <c r="A8" s="7"/>
      <c r="B8" s="7"/>
      <c r="C8" s="7"/>
      <c r="D8" s="7"/>
      <c r="E8" s="7"/>
      <c r="F8" s="7"/>
      <c r="G8" s="7"/>
      <c r="H8" s="7"/>
      <c r="I8" s="1"/>
    </row>
    <row r="9" spans="1:9" ht="15.75" thickBot="1" x14ac:dyDescent="0.3">
      <c r="A9" s="8" t="s">
        <v>5</v>
      </c>
      <c r="B9" s="9" t="s">
        <v>6</v>
      </c>
      <c r="C9" s="10" t="s">
        <v>7</v>
      </c>
      <c r="D9" s="10" t="s">
        <v>8</v>
      </c>
      <c r="E9" s="96" t="s">
        <v>9</v>
      </c>
      <c r="F9" s="12" t="s">
        <v>10</v>
      </c>
      <c r="G9" s="97" t="s">
        <v>11</v>
      </c>
      <c r="H9" s="14" t="s">
        <v>12</v>
      </c>
      <c r="I9" s="15"/>
    </row>
    <row r="10" spans="1:9" x14ac:dyDescent="0.25">
      <c r="A10" s="16">
        <v>51101</v>
      </c>
      <c r="B10" s="17" t="s">
        <v>13</v>
      </c>
      <c r="C10" s="18">
        <v>4896828.6100000003</v>
      </c>
      <c r="D10" s="18">
        <v>119065.74</v>
      </c>
      <c r="E10" s="18">
        <f>+C10+D10</f>
        <v>5015894.3500000006</v>
      </c>
      <c r="F10" s="18">
        <v>2030486.26</v>
      </c>
      <c r="G10" s="18">
        <v>43786.35</v>
      </c>
      <c r="H10" s="19">
        <f t="shared" ref="H10:H73" si="0">+E10-F10-G10</f>
        <v>2941621.7400000007</v>
      </c>
    </row>
    <row r="11" spans="1:9" x14ac:dyDescent="0.25">
      <c r="A11" s="20">
        <v>51103</v>
      </c>
      <c r="B11" s="21" t="s">
        <v>14</v>
      </c>
      <c r="C11" s="22">
        <v>155176.06</v>
      </c>
      <c r="D11" s="18">
        <v>-1879.11</v>
      </c>
      <c r="E11" s="18">
        <f t="shared" ref="E11:E42" si="1">+C11+D11</f>
        <v>153296.95000000001</v>
      </c>
      <c r="F11" s="18">
        <v>0</v>
      </c>
      <c r="G11" s="18">
        <v>0</v>
      </c>
      <c r="H11" s="19">
        <f t="shared" si="0"/>
        <v>153296.95000000001</v>
      </c>
    </row>
    <row r="12" spans="1:9" x14ac:dyDescent="0.25">
      <c r="A12" s="20">
        <v>51107</v>
      </c>
      <c r="B12" s="21" t="s">
        <v>15</v>
      </c>
      <c r="C12" s="22">
        <v>336832.64</v>
      </c>
      <c r="D12" s="23">
        <v>-336832.64</v>
      </c>
      <c r="E12" s="18">
        <f t="shared" si="1"/>
        <v>0</v>
      </c>
      <c r="F12" s="18">
        <v>0</v>
      </c>
      <c r="G12" s="18">
        <v>0</v>
      </c>
      <c r="H12" s="19">
        <f t="shared" si="0"/>
        <v>0</v>
      </c>
    </row>
    <row r="13" spans="1:9" x14ac:dyDescent="0.25">
      <c r="A13" s="20">
        <v>51201</v>
      </c>
      <c r="B13" s="21" t="s">
        <v>16</v>
      </c>
      <c r="C13" s="22">
        <v>868870.35</v>
      </c>
      <c r="D13" s="24">
        <v>188937.89</v>
      </c>
      <c r="E13" s="18">
        <f t="shared" si="1"/>
        <v>1057808.24</v>
      </c>
      <c r="F13" s="18">
        <v>410446.19</v>
      </c>
      <c r="G13" s="18">
        <v>12172.49</v>
      </c>
      <c r="H13" s="19">
        <f t="shared" si="0"/>
        <v>635189.56000000006</v>
      </c>
    </row>
    <row r="14" spans="1:9" x14ac:dyDescent="0.25">
      <c r="A14" s="20">
        <v>51203</v>
      </c>
      <c r="B14" s="21" t="s">
        <v>14</v>
      </c>
      <c r="C14" s="22">
        <v>23792.95</v>
      </c>
      <c r="D14" s="22">
        <v>2267.9499999999998</v>
      </c>
      <c r="E14" s="18">
        <f t="shared" si="1"/>
        <v>26060.9</v>
      </c>
      <c r="F14" s="18">
        <v>0</v>
      </c>
      <c r="G14" s="18">
        <v>0</v>
      </c>
      <c r="H14" s="19">
        <f t="shared" si="0"/>
        <v>26060.9</v>
      </c>
    </row>
    <row r="15" spans="1:9" x14ac:dyDescent="0.25">
      <c r="A15" s="20">
        <v>51207</v>
      </c>
      <c r="B15" s="21" t="s">
        <v>15</v>
      </c>
      <c r="C15" s="22">
        <v>52083.35</v>
      </c>
      <c r="D15" s="22">
        <v>-52083.35</v>
      </c>
      <c r="E15" s="18">
        <f t="shared" si="1"/>
        <v>0</v>
      </c>
      <c r="F15" s="18">
        <v>0</v>
      </c>
      <c r="G15" s="18">
        <v>0</v>
      </c>
      <c r="H15" s="19">
        <f t="shared" si="0"/>
        <v>0</v>
      </c>
    </row>
    <row r="16" spans="1:9" x14ac:dyDescent="0.25">
      <c r="A16" s="20">
        <v>51401</v>
      </c>
      <c r="B16" s="21" t="s">
        <v>17</v>
      </c>
      <c r="C16" s="22">
        <v>316763.99</v>
      </c>
      <c r="D16" s="22">
        <v>13553.93</v>
      </c>
      <c r="E16" s="18">
        <f t="shared" si="1"/>
        <v>330317.92</v>
      </c>
      <c r="F16" s="18">
        <v>127905.72</v>
      </c>
      <c r="G16" s="18">
        <v>8736.56</v>
      </c>
      <c r="H16" s="19">
        <f t="shared" si="0"/>
        <v>193675.63999999998</v>
      </c>
    </row>
    <row r="17" spans="1:8" x14ac:dyDescent="0.25">
      <c r="A17" s="20">
        <v>51402</v>
      </c>
      <c r="B17" s="21" t="s">
        <v>18</v>
      </c>
      <c r="C17" s="22">
        <v>46554.6</v>
      </c>
      <c r="D17" s="22">
        <v>11501.66</v>
      </c>
      <c r="E17" s="18">
        <f t="shared" si="1"/>
        <v>58056.259999999995</v>
      </c>
      <c r="F17" s="18">
        <v>21633.87</v>
      </c>
      <c r="G17" s="18">
        <v>1487.28</v>
      </c>
      <c r="H17" s="19">
        <f t="shared" si="0"/>
        <v>34935.11</v>
      </c>
    </row>
    <row r="18" spans="1:8" x14ac:dyDescent="0.25">
      <c r="A18" s="20">
        <v>51501</v>
      </c>
      <c r="B18" s="21" t="s">
        <v>19</v>
      </c>
      <c r="C18" s="22">
        <v>302327.46000000002</v>
      </c>
      <c r="D18" s="22">
        <v>17108.38</v>
      </c>
      <c r="E18" s="18">
        <f t="shared" si="1"/>
        <v>319435.84000000003</v>
      </c>
      <c r="F18" s="18">
        <v>121282.75</v>
      </c>
      <c r="G18" s="18">
        <v>10813.14</v>
      </c>
      <c r="H18" s="19">
        <f t="shared" si="0"/>
        <v>187339.95</v>
      </c>
    </row>
    <row r="19" spans="1:8" x14ac:dyDescent="0.25">
      <c r="A19" s="20">
        <v>51502</v>
      </c>
      <c r="B19" s="21" t="s">
        <v>20</v>
      </c>
      <c r="C19" s="22">
        <v>55687.95</v>
      </c>
      <c r="D19" s="22">
        <v>14774.09</v>
      </c>
      <c r="E19" s="18">
        <f t="shared" si="1"/>
        <v>70462.039999999994</v>
      </c>
      <c r="F19" s="18">
        <v>26600.94</v>
      </c>
      <c r="G19" s="18">
        <v>1469.8</v>
      </c>
      <c r="H19" s="19">
        <f t="shared" si="0"/>
        <v>42391.299999999988</v>
      </c>
    </row>
    <row r="20" spans="1:8" x14ac:dyDescent="0.25">
      <c r="A20" s="20">
        <v>51601</v>
      </c>
      <c r="B20" s="21" t="s">
        <v>21</v>
      </c>
      <c r="C20" s="22">
        <v>46629.120000000003</v>
      </c>
      <c r="D20" s="22">
        <v>-78.06</v>
      </c>
      <c r="E20" s="18">
        <f t="shared" si="1"/>
        <v>46551.060000000005</v>
      </c>
      <c r="F20" s="18">
        <v>18893.59</v>
      </c>
      <c r="G20" s="18">
        <v>457.15</v>
      </c>
      <c r="H20" s="19">
        <f t="shared" si="0"/>
        <v>27200.320000000003</v>
      </c>
    </row>
    <row r="21" spans="1:8" x14ac:dyDescent="0.25">
      <c r="A21" s="20">
        <v>51701</v>
      </c>
      <c r="B21" s="21" t="s">
        <v>22</v>
      </c>
      <c r="C21" s="22">
        <v>5762.21</v>
      </c>
      <c r="D21" s="22">
        <v>-5762.21</v>
      </c>
      <c r="E21" s="18">
        <f t="shared" si="1"/>
        <v>0</v>
      </c>
      <c r="F21" s="18">
        <v>0</v>
      </c>
      <c r="G21" s="18">
        <v>0</v>
      </c>
      <c r="H21" s="19">
        <f t="shared" si="0"/>
        <v>0</v>
      </c>
    </row>
    <row r="22" spans="1:8" x14ac:dyDescent="0.25">
      <c r="A22" s="20">
        <v>51903</v>
      </c>
      <c r="B22" s="21" t="s">
        <v>23</v>
      </c>
      <c r="C22" s="22">
        <v>47820.71</v>
      </c>
      <c r="D22" s="22">
        <v>12425.73</v>
      </c>
      <c r="E22" s="18">
        <f t="shared" si="1"/>
        <v>60246.44</v>
      </c>
      <c r="F22" s="18">
        <v>22280.75</v>
      </c>
      <c r="G22" s="18">
        <f>11054.03-7532.01</f>
        <v>3522.0200000000004</v>
      </c>
      <c r="H22" s="19">
        <f t="shared" si="0"/>
        <v>34443.67</v>
      </c>
    </row>
    <row r="23" spans="1:8" x14ac:dyDescent="0.25">
      <c r="A23" s="20">
        <v>51999</v>
      </c>
      <c r="B23" s="21" t="s">
        <v>24</v>
      </c>
      <c r="C23" s="22">
        <v>0</v>
      </c>
      <c r="D23" s="22">
        <v>17000</v>
      </c>
      <c r="E23" s="18">
        <f t="shared" si="1"/>
        <v>17000</v>
      </c>
      <c r="F23" s="18">
        <v>0</v>
      </c>
      <c r="G23" s="25">
        <v>0</v>
      </c>
      <c r="H23" s="19">
        <f t="shared" si="0"/>
        <v>17000</v>
      </c>
    </row>
    <row r="24" spans="1:8" x14ac:dyDescent="0.25">
      <c r="A24" s="26"/>
      <c r="B24" s="27" t="s">
        <v>25</v>
      </c>
      <c r="C24" s="28">
        <f>SUM(C10:C23)</f>
        <v>7155129.9999999991</v>
      </c>
      <c r="D24" s="29">
        <f>SUM(D10:D23)</f>
        <v>0</v>
      </c>
      <c r="E24" s="98">
        <f>SUM(E10:E23)</f>
        <v>7155130.0000000009</v>
      </c>
      <c r="F24" s="31">
        <f>SUM(F10:F23)</f>
        <v>2779530.0700000003</v>
      </c>
      <c r="G24" s="99">
        <f>SUM(G10:G23)</f>
        <v>82444.789999999994</v>
      </c>
      <c r="H24" s="33">
        <f t="shared" si="0"/>
        <v>4293155.1400000006</v>
      </c>
    </row>
    <row r="25" spans="1:8" x14ac:dyDescent="0.25">
      <c r="A25" s="20">
        <v>54101</v>
      </c>
      <c r="B25" s="21" t="s">
        <v>26</v>
      </c>
      <c r="C25" s="22">
        <v>43254.8</v>
      </c>
      <c r="D25" s="22">
        <v>4347.96</v>
      </c>
      <c r="E25" s="18">
        <f t="shared" si="1"/>
        <v>47602.76</v>
      </c>
      <c r="F25" s="18">
        <v>41676.57</v>
      </c>
      <c r="G25" s="18">
        <v>0</v>
      </c>
      <c r="H25" s="19">
        <f t="shared" si="0"/>
        <v>5926.1900000000023</v>
      </c>
    </row>
    <row r="26" spans="1:8" x14ac:dyDescent="0.25">
      <c r="A26" s="20">
        <v>54103</v>
      </c>
      <c r="B26" s="21" t="s">
        <v>27</v>
      </c>
      <c r="C26" s="22">
        <v>1543.52</v>
      </c>
      <c r="D26" s="22">
        <v>-543.52</v>
      </c>
      <c r="E26" s="18">
        <f t="shared" si="1"/>
        <v>1000</v>
      </c>
      <c r="F26" s="18">
        <v>97</v>
      </c>
      <c r="G26" s="18">
        <v>0</v>
      </c>
      <c r="H26" s="19">
        <f t="shared" si="0"/>
        <v>903</v>
      </c>
    </row>
    <row r="27" spans="1:8" x14ac:dyDescent="0.25">
      <c r="A27" s="20">
        <v>54104</v>
      </c>
      <c r="B27" s="21" t="s">
        <v>28</v>
      </c>
      <c r="C27" s="22">
        <v>600</v>
      </c>
      <c r="D27" s="22">
        <v>50.75</v>
      </c>
      <c r="E27" s="18">
        <f t="shared" si="1"/>
        <v>650.75</v>
      </c>
      <c r="F27" s="18">
        <v>650.75</v>
      </c>
      <c r="G27" s="18">
        <v>0</v>
      </c>
      <c r="H27" s="19">
        <f t="shared" si="0"/>
        <v>0</v>
      </c>
    </row>
    <row r="28" spans="1:8" x14ac:dyDescent="0.25">
      <c r="A28" s="20">
        <v>54105</v>
      </c>
      <c r="B28" s="21" t="s">
        <v>29</v>
      </c>
      <c r="C28" s="22">
        <v>16200</v>
      </c>
      <c r="D28" s="22">
        <v>357.43</v>
      </c>
      <c r="E28" s="18">
        <f t="shared" si="1"/>
        <v>16557.43</v>
      </c>
      <c r="F28" s="18">
        <v>15843.79</v>
      </c>
      <c r="G28" s="18">
        <v>0</v>
      </c>
      <c r="H28" s="19">
        <f t="shared" si="0"/>
        <v>713.63999999999942</v>
      </c>
    </row>
    <row r="29" spans="1:8" x14ac:dyDescent="0.25">
      <c r="A29" s="20">
        <v>54106</v>
      </c>
      <c r="B29" s="21" t="s">
        <v>30</v>
      </c>
      <c r="C29" s="22">
        <v>187.1</v>
      </c>
      <c r="D29" s="22">
        <v>166.9</v>
      </c>
      <c r="E29" s="18">
        <f t="shared" si="1"/>
        <v>354</v>
      </c>
      <c r="F29" s="18">
        <v>303</v>
      </c>
      <c r="G29" s="18">
        <v>0</v>
      </c>
      <c r="H29" s="19">
        <f t="shared" si="0"/>
        <v>51</v>
      </c>
    </row>
    <row r="30" spans="1:8" x14ac:dyDescent="0.25">
      <c r="A30" s="20">
        <v>54107</v>
      </c>
      <c r="B30" s="21" t="s">
        <v>31</v>
      </c>
      <c r="C30" s="22">
        <v>10596.35</v>
      </c>
      <c r="D30" s="22">
        <v>1239.44</v>
      </c>
      <c r="E30" s="18">
        <f t="shared" si="1"/>
        <v>11835.79</v>
      </c>
      <c r="F30" s="18">
        <v>11818.21</v>
      </c>
      <c r="G30" s="18">
        <v>0</v>
      </c>
      <c r="H30" s="19">
        <f t="shared" si="0"/>
        <v>17.580000000001746</v>
      </c>
    </row>
    <row r="31" spans="1:8" x14ac:dyDescent="0.25">
      <c r="A31" s="20">
        <v>54108</v>
      </c>
      <c r="B31" s="21" t="s">
        <v>32</v>
      </c>
      <c r="C31" s="22">
        <v>14809</v>
      </c>
      <c r="D31" s="22">
        <v>191</v>
      </c>
      <c r="E31" s="18">
        <f t="shared" si="1"/>
        <v>15000</v>
      </c>
      <c r="F31" s="18">
        <v>7551.73</v>
      </c>
      <c r="G31" s="18">
        <v>0</v>
      </c>
      <c r="H31" s="19">
        <f t="shared" si="0"/>
        <v>7448.27</v>
      </c>
    </row>
    <row r="32" spans="1:8" x14ac:dyDescent="0.25">
      <c r="A32" s="20">
        <v>54109</v>
      </c>
      <c r="B32" s="21" t="s">
        <v>33</v>
      </c>
      <c r="C32" s="22">
        <v>2000</v>
      </c>
      <c r="D32" s="22">
        <v>1700</v>
      </c>
      <c r="E32" s="18">
        <f t="shared" si="1"/>
        <v>3700</v>
      </c>
      <c r="F32" s="18">
        <v>1647</v>
      </c>
      <c r="G32" s="18">
        <v>0</v>
      </c>
      <c r="H32" s="19">
        <f t="shared" si="0"/>
        <v>2053</v>
      </c>
    </row>
    <row r="33" spans="1:8" x14ac:dyDescent="0.25">
      <c r="A33" s="20">
        <v>54110</v>
      </c>
      <c r="B33" s="21" t="s">
        <v>34</v>
      </c>
      <c r="C33" s="22">
        <v>22892</v>
      </c>
      <c r="D33" s="22">
        <v>-22865.7</v>
      </c>
      <c r="E33" s="18">
        <f t="shared" si="1"/>
        <v>26.299999999999272</v>
      </c>
      <c r="F33" s="18">
        <v>26.3</v>
      </c>
      <c r="G33" s="18">
        <v>0</v>
      </c>
      <c r="H33" s="19">
        <f t="shared" si="0"/>
        <v>-7.2830630415410269E-13</v>
      </c>
    </row>
    <row r="34" spans="1:8" x14ac:dyDescent="0.25">
      <c r="A34" s="20">
        <v>54111</v>
      </c>
      <c r="B34" s="21" t="s">
        <v>35</v>
      </c>
      <c r="C34" s="22">
        <v>286.81</v>
      </c>
      <c r="D34" s="22">
        <v>132.38999999999999</v>
      </c>
      <c r="E34" s="18">
        <f t="shared" si="1"/>
        <v>419.2</v>
      </c>
      <c r="F34" s="18">
        <v>83.2</v>
      </c>
      <c r="G34" s="18">
        <v>0</v>
      </c>
      <c r="H34" s="19">
        <f t="shared" si="0"/>
        <v>336</v>
      </c>
    </row>
    <row r="35" spans="1:8" x14ac:dyDescent="0.25">
      <c r="A35" s="20">
        <v>54112</v>
      </c>
      <c r="B35" s="21" t="s">
        <v>36</v>
      </c>
      <c r="C35" s="22">
        <v>950.73</v>
      </c>
      <c r="D35" s="22">
        <v>842.23</v>
      </c>
      <c r="E35" s="18">
        <f t="shared" si="1"/>
        <v>1792.96</v>
      </c>
      <c r="F35" s="18">
        <v>1590.06</v>
      </c>
      <c r="G35" s="18">
        <v>0</v>
      </c>
      <c r="H35" s="19">
        <f t="shared" si="0"/>
        <v>202.90000000000009</v>
      </c>
    </row>
    <row r="36" spans="1:8" x14ac:dyDescent="0.25">
      <c r="A36" s="20">
        <v>54113</v>
      </c>
      <c r="B36" s="21" t="s">
        <v>37</v>
      </c>
      <c r="C36" s="22">
        <v>610.48</v>
      </c>
      <c r="D36" s="22">
        <v>289.52</v>
      </c>
      <c r="E36" s="18">
        <f t="shared" si="1"/>
        <v>900</v>
      </c>
      <c r="F36" s="18">
        <v>116.75</v>
      </c>
      <c r="G36" s="18">
        <v>0</v>
      </c>
      <c r="H36" s="19">
        <f t="shared" si="0"/>
        <v>783.25</v>
      </c>
    </row>
    <row r="37" spans="1:8" x14ac:dyDescent="0.25">
      <c r="A37" s="20">
        <v>54114</v>
      </c>
      <c r="B37" s="21" t="s">
        <v>38</v>
      </c>
      <c r="C37" s="22">
        <v>3594.49</v>
      </c>
      <c r="D37" s="22">
        <v>529.28</v>
      </c>
      <c r="E37" s="18">
        <f t="shared" si="1"/>
        <v>4123.7699999999995</v>
      </c>
      <c r="F37" s="18">
        <v>4123.74</v>
      </c>
      <c r="G37" s="18">
        <v>0</v>
      </c>
      <c r="H37" s="19">
        <f t="shared" si="0"/>
        <v>2.9999999999745341E-2</v>
      </c>
    </row>
    <row r="38" spans="1:8" x14ac:dyDescent="0.25">
      <c r="A38" s="20">
        <v>54115</v>
      </c>
      <c r="B38" s="21" t="s">
        <v>39</v>
      </c>
      <c r="C38" s="22">
        <v>14773.09</v>
      </c>
      <c r="D38" s="22">
        <v>-3116.65</v>
      </c>
      <c r="E38" s="18">
        <f t="shared" si="1"/>
        <v>11656.44</v>
      </c>
      <c r="F38" s="18">
        <v>10308.219999999999</v>
      </c>
      <c r="G38" s="18">
        <v>0</v>
      </c>
      <c r="H38" s="19">
        <f t="shared" si="0"/>
        <v>1348.2200000000012</v>
      </c>
    </row>
    <row r="39" spans="1:8" x14ac:dyDescent="0.25">
      <c r="A39" s="20">
        <v>54116</v>
      </c>
      <c r="B39" s="21" t="s">
        <v>40</v>
      </c>
      <c r="C39" s="22">
        <v>600</v>
      </c>
      <c r="D39" s="22">
        <v>41</v>
      </c>
      <c r="E39" s="18">
        <f t="shared" si="1"/>
        <v>641</v>
      </c>
      <c r="F39" s="18">
        <v>465.3</v>
      </c>
      <c r="G39" s="18">
        <v>0</v>
      </c>
      <c r="H39" s="19">
        <f t="shared" si="0"/>
        <v>175.7</v>
      </c>
    </row>
    <row r="40" spans="1:8" x14ac:dyDescent="0.25">
      <c r="A40" s="20">
        <v>54118</v>
      </c>
      <c r="B40" s="21" t="s">
        <v>41</v>
      </c>
      <c r="C40" s="22">
        <v>1000</v>
      </c>
      <c r="D40" s="22">
        <v>-284.31</v>
      </c>
      <c r="E40" s="18">
        <f t="shared" si="1"/>
        <v>715.69</v>
      </c>
      <c r="F40" s="18">
        <v>676.44</v>
      </c>
      <c r="G40" s="18">
        <v>0</v>
      </c>
      <c r="H40" s="19">
        <f t="shared" si="0"/>
        <v>39.25</v>
      </c>
    </row>
    <row r="41" spans="1:8" x14ac:dyDescent="0.25">
      <c r="A41" s="20">
        <v>54119</v>
      </c>
      <c r="B41" s="21" t="s">
        <v>42</v>
      </c>
      <c r="C41" s="22">
        <v>1504.68</v>
      </c>
      <c r="D41" s="22">
        <v>1800.5</v>
      </c>
      <c r="E41" s="18">
        <f t="shared" si="1"/>
        <v>3305.1800000000003</v>
      </c>
      <c r="F41" s="18">
        <v>2460.4</v>
      </c>
      <c r="G41" s="18">
        <v>0</v>
      </c>
      <c r="H41" s="19">
        <f t="shared" si="0"/>
        <v>844.7800000000002</v>
      </c>
    </row>
    <row r="42" spans="1:8" ht="15.75" thickBot="1" x14ac:dyDescent="0.3">
      <c r="A42" s="34">
        <v>54199</v>
      </c>
      <c r="B42" s="35" t="s">
        <v>43</v>
      </c>
      <c r="C42" s="36">
        <v>370342.72</v>
      </c>
      <c r="D42" s="36">
        <v>42068.03</v>
      </c>
      <c r="E42" s="18">
        <f t="shared" si="1"/>
        <v>412410.75</v>
      </c>
      <c r="F42" s="18">
        <v>347278.78</v>
      </c>
      <c r="G42" s="18">
        <v>0</v>
      </c>
      <c r="H42" s="37">
        <f t="shared" si="0"/>
        <v>65131.969999999972</v>
      </c>
    </row>
    <row r="43" spans="1:8" ht="15.75" thickBot="1" x14ac:dyDescent="0.3">
      <c r="A43" s="38"/>
      <c r="B43" s="39" t="s">
        <v>44</v>
      </c>
      <c r="C43" s="40">
        <f>SUM(C25:C42)</f>
        <v>505745.76999999996</v>
      </c>
      <c r="D43" s="40">
        <f>SUM(D25:D42)</f>
        <v>26946.249999999996</v>
      </c>
      <c r="E43" s="40">
        <f>SUM(E25:E42)</f>
        <v>532692.02</v>
      </c>
      <c r="F43" s="40">
        <f>SUM(F25:F42)</f>
        <v>446717.24000000005</v>
      </c>
      <c r="G43" s="40">
        <f>SUM(G25:G42)</f>
        <v>0</v>
      </c>
      <c r="H43" s="41">
        <f t="shared" si="0"/>
        <v>85974.77999999997</v>
      </c>
    </row>
    <row r="44" spans="1:8" x14ac:dyDescent="0.25">
      <c r="A44" s="42"/>
      <c r="B44" s="43"/>
      <c r="C44" s="44"/>
      <c r="D44" s="44"/>
      <c r="E44" s="44"/>
      <c r="F44" s="44"/>
      <c r="G44" s="44"/>
      <c r="H44" s="45"/>
    </row>
    <row r="45" spans="1:8" x14ac:dyDescent="0.25">
      <c r="A45" s="42"/>
      <c r="B45" s="43"/>
      <c r="C45" s="44"/>
      <c r="D45" s="44"/>
      <c r="E45" s="44"/>
      <c r="F45" s="44"/>
      <c r="G45" s="44"/>
      <c r="H45" s="45"/>
    </row>
    <row r="46" spans="1:8" ht="15.75" thickBot="1" x14ac:dyDescent="0.3">
      <c r="A46" s="42"/>
      <c r="B46" s="43"/>
      <c r="C46" s="44"/>
      <c r="D46" s="44"/>
      <c r="E46" s="44"/>
      <c r="F46" s="44"/>
      <c r="G46" s="44"/>
      <c r="H46" s="45"/>
    </row>
    <row r="47" spans="1:8" ht="15.75" thickBot="1" x14ac:dyDescent="0.3">
      <c r="A47" s="8" t="s">
        <v>5</v>
      </c>
      <c r="B47" s="9" t="s">
        <v>6</v>
      </c>
      <c r="C47" s="46" t="s">
        <v>7</v>
      </c>
      <c r="D47" s="10" t="s">
        <v>8</v>
      </c>
      <c r="E47" s="100" t="s">
        <v>45</v>
      </c>
      <c r="F47" s="48" t="s">
        <v>10</v>
      </c>
      <c r="G47" s="101" t="s">
        <v>11</v>
      </c>
      <c r="H47" s="50" t="s">
        <v>12</v>
      </c>
    </row>
    <row r="48" spans="1:8" x14ac:dyDescent="0.25">
      <c r="A48" s="51">
        <v>54201</v>
      </c>
      <c r="B48" s="52" t="s">
        <v>46</v>
      </c>
      <c r="C48" s="53">
        <v>189244.31</v>
      </c>
      <c r="D48" s="53">
        <v>-8427.02</v>
      </c>
      <c r="E48" s="18">
        <f>+C48+D48</f>
        <v>180817.29</v>
      </c>
      <c r="F48" s="18">
        <v>59492.65</v>
      </c>
      <c r="G48" s="18">
        <v>0</v>
      </c>
      <c r="H48" s="54">
        <f t="shared" si="0"/>
        <v>121324.64000000001</v>
      </c>
    </row>
    <row r="49" spans="1:8" x14ac:dyDescent="0.25">
      <c r="A49" s="20">
        <v>54202</v>
      </c>
      <c r="B49" s="21" t="s">
        <v>47</v>
      </c>
      <c r="C49" s="22">
        <v>48920.5</v>
      </c>
      <c r="D49" s="22">
        <v>-3240.84</v>
      </c>
      <c r="E49" s="18">
        <f>+C49+D49</f>
        <v>45679.66</v>
      </c>
      <c r="F49" s="18">
        <v>9048.31</v>
      </c>
      <c r="G49" s="18">
        <v>0</v>
      </c>
      <c r="H49" s="19">
        <f t="shared" si="0"/>
        <v>36631.350000000006</v>
      </c>
    </row>
    <row r="50" spans="1:8" x14ac:dyDescent="0.25">
      <c r="A50" s="34">
        <v>54203</v>
      </c>
      <c r="B50" s="35" t="s">
        <v>48</v>
      </c>
      <c r="C50" s="36">
        <v>139388.49</v>
      </c>
      <c r="D50" s="36">
        <v>-1053.77</v>
      </c>
      <c r="E50" s="18">
        <f>+C50+D50</f>
        <v>138334.72</v>
      </c>
      <c r="F50" s="18">
        <v>35976.57</v>
      </c>
      <c r="G50" s="18">
        <v>0</v>
      </c>
      <c r="H50" s="37">
        <f t="shared" si="0"/>
        <v>102358.15</v>
      </c>
    </row>
    <row r="51" spans="1:8" x14ac:dyDescent="0.25">
      <c r="A51" s="20">
        <v>54204</v>
      </c>
      <c r="B51" s="21" t="s">
        <v>49</v>
      </c>
      <c r="C51" s="22">
        <v>1104.31</v>
      </c>
      <c r="D51" s="22">
        <v>0</v>
      </c>
      <c r="E51" s="18">
        <f>+C51+D51</f>
        <v>1104.31</v>
      </c>
      <c r="F51" s="18">
        <v>47.56</v>
      </c>
      <c r="G51" s="18">
        <v>0</v>
      </c>
      <c r="H51" s="55">
        <f t="shared" si="0"/>
        <v>1056.75</v>
      </c>
    </row>
    <row r="52" spans="1:8" x14ac:dyDescent="0.25">
      <c r="A52" s="56"/>
      <c r="B52" s="27" t="s">
        <v>44</v>
      </c>
      <c r="C52" s="29">
        <f>SUM(C48:C51)</f>
        <v>378657.61</v>
      </c>
      <c r="D52" s="29">
        <f>SUM(D48:D51)</f>
        <v>-12721.630000000001</v>
      </c>
      <c r="E52" s="29">
        <f>SUM(E48:E51)</f>
        <v>365935.98000000004</v>
      </c>
      <c r="F52" s="29">
        <f>SUM(F48:F51)</f>
        <v>104565.09</v>
      </c>
      <c r="G52" s="29">
        <f>SUM(G48:G51)</f>
        <v>0</v>
      </c>
      <c r="H52" s="57">
        <f t="shared" si="0"/>
        <v>261370.89000000004</v>
      </c>
    </row>
    <row r="53" spans="1:8" x14ac:dyDescent="0.25">
      <c r="A53" s="20">
        <v>54301</v>
      </c>
      <c r="B53" s="21" t="s">
        <v>50</v>
      </c>
      <c r="C53" s="22">
        <v>31251.1</v>
      </c>
      <c r="D53" s="22">
        <v>-543.1</v>
      </c>
      <c r="E53" s="18">
        <f t="shared" ref="E53:E64" si="2">+C53+D53</f>
        <v>30708</v>
      </c>
      <c r="F53" s="18">
        <v>14044</v>
      </c>
      <c r="G53" s="18">
        <v>0</v>
      </c>
      <c r="H53" s="55">
        <f t="shared" si="0"/>
        <v>16664</v>
      </c>
    </row>
    <row r="54" spans="1:8" x14ac:dyDescent="0.25">
      <c r="A54" s="16">
        <v>54302</v>
      </c>
      <c r="B54" s="17" t="s">
        <v>51</v>
      </c>
      <c r="C54" s="18">
        <v>57011.29</v>
      </c>
      <c r="D54" s="18">
        <v>-837.79</v>
      </c>
      <c r="E54" s="18">
        <f t="shared" si="2"/>
        <v>56173.5</v>
      </c>
      <c r="F54" s="18">
        <v>39320.75</v>
      </c>
      <c r="G54" s="18">
        <v>0</v>
      </c>
      <c r="H54" s="19">
        <f t="shared" si="0"/>
        <v>16852.75</v>
      </c>
    </row>
    <row r="55" spans="1:8" x14ac:dyDescent="0.25">
      <c r="A55" s="20">
        <v>54304</v>
      </c>
      <c r="B55" s="21" t="s">
        <v>52</v>
      </c>
      <c r="C55" s="22">
        <v>2000</v>
      </c>
      <c r="D55" s="22">
        <v>0</v>
      </c>
      <c r="E55" s="18">
        <f t="shared" si="2"/>
        <v>2000</v>
      </c>
      <c r="F55" s="18">
        <v>0</v>
      </c>
      <c r="G55" s="18">
        <v>0</v>
      </c>
      <c r="H55" s="55">
        <f t="shared" si="0"/>
        <v>2000</v>
      </c>
    </row>
    <row r="56" spans="1:8" x14ac:dyDescent="0.25">
      <c r="A56" s="20">
        <v>54305</v>
      </c>
      <c r="B56" s="21" t="s">
        <v>53</v>
      </c>
      <c r="C56" s="22">
        <v>54217.48</v>
      </c>
      <c r="D56" s="22">
        <v>-15924.05</v>
      </c>
      <c r="E56" s="18">
        <f t="shared" si="2"/>
        <v>38293.430000000008</v>
      </c>
      <c r="F56" s="18">
        <v>8616.43</v>
      </c>
      <c r="G56" s="18">
        <v>0</v>
      </c>
      <c r="H56" s="55">
        <f t="shared" si="0"/>
        <v>29677.000000000007</v>
      </c>
    </row>
    <row r="57" spans="1:8" x14ac:dyDescent="0.25">
      <c r="A57" s="20">
        <v>54306</v>
      </c>
      <c r="B57" s="21" t="s">
        <v>54</v>
      </c>
      <c r="C57" s="22">
        <v>272930.40000000002</v>
      </c>
      <c r="D57" s="22">
        <v>-226146.4</v>
      </c>
      <c r="E57" s="18">
        <f t="shared" si="2"/>
        <v>46784.000000000029</v>
      </c>
      <c r="F57" s="18">
        <v>46784</v>
      </c>
      <c r="G57" s="18">
        <v>0</v>
      </c>
      <c r="H57" s="55">
        <f t="shared" si="0"/>
        <v>2.9103830456733704E-11</v>
      </c>
    </row>
    <row r="58" spans="1:8" x14ac:dyDescent="0.25">
      <c r="A58" s="20">
        <v>54307</v>
      </c>
      <c r="B58" s="21" t="s">
        <v>55</v>
      </c>
      <c r="C58" s="22">
        <v>10914.44</v>
      </c>
      <c r="D58" s="22">
        <v>525.55999999999995</v>
      </c>
      <c r="E58" s="18">
        <f t="shared" si="2"/>
        <v>11440</v>
      </c>
      <c r="F58" s="18">
        <v>6064.6</v>
      </c>
      <c r="G58" s="18">
        <v>0</v>
      </c>
      <c r="H58" s="55">
        <f t="shared" si="0"/>
        <v>5375.4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0</v>
      </c>
      <c r="E59" s="18">
        <f t="shared" si="2"/>
        <v>0</v>
      </c>
      <c r="F59" s="18">
        <v>0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31842.92</v>
      </c>
      <c r="D60" s="22">
        <v>1123.5899999999999</v>
      </c>
      <c r="E60" s="18">
        <f t="shared" si="2"/>
        <v>32966.509999999995</v>
      </c>
      <c r="F60" s="18">
        <v>780</v>
      </c>
      <c r="G60" s="18">
        <v>0</v>
      </c>
      <c r="H60" s="55">
        <f t="shared" si="0"/>
        <v>32186.509999999995</v>
      </c>
    </row>
    <row r="61" spans="1:8" x14ac:dyDescent="0.25">
      <c r="A61" s="20">
        <v>54314</v>
      </c>
      <c r="B61" s="21" t="s">
        <v>58</v>
      </c>
      <c r="C61" s="22">
        <v>45176.3</v>
      </c>
      <c r="D61" s="22">
        <v>1974.65</v>
      </c>
      <c r="E61" s="18">
        <f t="shared" si="2"/>
        <v>47150.950000000004</v>
      </c>
      <c r="F61" s="18">
        <v>61</v>
      </c>
      <c r="G61" s="18">
        <v>0</v>
      </c>
      <c r="H61" s="55">
        <f t="shared" si="0"/>
        <v>47089.950000000004</v>
      </c>
    </row>
    <row r="62" spans="1:8" x14ac:dyDescent="0.25">
      <c r="A62" s="20">
        <v>54316</v>
      </c>
      <c r="B62" s="21" t="s">
        <v>59</v>
      </c>
      <c r="C62" s="22">
        <v>28593.69</v>
      </c>
      <c r="D62" s="22">
        <v>-4150.6899999999996</v>
      </c>
      <c r="E62" s="18">
        <f t="shared" si="2"/>
        <v>24443</v>
      </c>
      <c r="F62" s="18">
        <v>7724.81</v>
      </c>
      <c r="G62" s="18">
        <v>0</v>
      </c>
      <c r="H62" s="55">
        <f t="shared" si="0"/>
        <v>16718.189999999999</v>
      </c>
    </row>
    <row r="63" spans="1:8" x14ac:dyDescent="0.25">
      <c r="A63" s="20">
        <v>54317</v>
      </c>
      <c r="B63" s="21" t="s">
        <v>60</v>
      </c>
      <c r="C63" s="22">
        <v>551807.93999999994</v>
      </c>
      <c r="D63" s="22">
        <v>30182.28</v>
      </c>
      <c r="E63" s="18">
        <f t="shared" si="2"/>
        <v>581990.22</v>
      </c>
      <c r="F63" s="18">
        <v>581986.92000000004</v>
      </c>
      <c r="G63" s="18">
        <v>0</v>
      </c>
      <c r="H63" s="55">
        <f t="shared" si="0"/>
        <v>3.2999999999301508</v>
      </c>
    </row>
    <row r="64" spans="1:8" x14ac:dyDescent="0.25">
      <c r="A64" s="20">
        <v>54399</v>
      </c>
      <c r="B64" s="21" t="s">
        <v>61</v>
      </c>
      <c r="C64" s="22">
        <v>88261.06</v>
      </c>
      <c r="D64" s="22">
        <v>-32488.81</v>
      </c>
      <c r="E64" s="18">
        <f t="shared" si="2"/>
        <v>55772.25</v>
      </c>
      <c r="F64" s="18">
        <v>48729.86</v>
      </c>
      <c r="G64" s="18">
        <v>0</v>
      </c>
      <c r="H64" s="55">
        <f t="shared" si="0"/>
        <v>7042.3899999999994</v>
      </c>
    </row>
    <row r="65" spans="1:9" x14ac:dyDescent="0.25">
      <c r="A65" s="56"/>
      <c r="B65" s="27" t="s">
        <v>44</v>
      </c>
      <c r="C65" s="29">
        <f>SUM(C53:C64)</f>
        <v>1174006.6200000001</v>
      </c>
      <c r="D65" s="29">
        <f>SUM(D53:D64)</f>
        <v>-246284.76</v>
      </c>
      <c r="E65" s="29">
        <f>SUM(E53:E64)</f>
        <v>927721.8600000001</v>
      </c>
      <c r="F65" s="29">
        <f>SUM(F53:F64)</f>
        <v>754112.37</v>
      </c>
      <c r="G65" s="29">
        <f>SUM(G53:G64)</f>
        <v>0</v>
      </c>
      <c r="H65" s="57">
        <f t="shared" si="0"/>
        <v>173609.49000000011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258.06</v>
      </c>
      <c r="E66" s="18">
        <f>+C66+D66</f>
        <v>8258.06</v>
      </c>
      <c r="F66" s="18">
        <v>8258.06</v>
      </c>
      <c r="G66" s="22">
        <v>0</v>
      </c>
      <c r="H66" s="55">
        <f t="shared" si="0"/>
        <v>0</v>
      </c>
    </row>
    <row r="67" spans="1:9" x14ac:dyDescent="0.25">
      <c r="A67" s="20">
        <v>54403</v>
      </c>
      <c r="B67" s="21" t="s">
        <v>63</v>
      </c>
      <c r="C67" s="22">
        <v>11529</v>
      </c>
      <c r="D67" s="22">
        <v>1056</v>
      </c>
      <c r="E67" s="18">
        <f>+C67+D67</f>
        <v>12585</v>
      </c>
      <c r="F67" s="18">
        <v>3807</v>
      </c>
      <c r="G67" s="18">
        <v>0</v>
      </c>
      <c r="H67" s="55">
        <f t="shared" si="0"/>
        <v>8778</v>
      </c>
    </row>
    <row r="68" spans="1:9" x14ac:dyDescent="0.25">
      <c r="A68" s="20">
        <v>54404</v>
      </c>
      <c r="B68" s="21" t="s">
        <v>64</v>
      </c>
      <c r="C68" s="22">
        <v>30765</v>
      </c>
      <c r="D68" s="22">
        <v>0</v>
      </c>
      <c r="E68" s="18">
        <f>+C68+D68</f>
        <v>30765</v>
      </c>
      <c r="F68" s="18">
        <v>20490</v>
      </c>
      <c r="G68" s="18">
        <v>0</v>
      </c>
      <c r="H68" s="55">
        <f t="shared" si="0"/>
        <v>10275</v>
      </c>
    </row>
    <row r="69" spans="1:9" x14ac:dyDescent="0.25">
      <c r="A69" s="56"/>
      <c r="B69" s="27" t="s">
        <v>44</v>
      </c>
      <c r="C69" s="29">
        <f>SUM(C66:C68)</f>
        <v>50294</v>
      </c>
      <c r="D69" s="29">
        <f>SUM(D66:D68)</f>
        <v>1314.06</v>
      </c>
      <c r="E69" s="29">
        <f>SUM(E66:E68)</f>
        <v>51608.06</v>
      </c>
      <c r="F69" s="29">
        <f>SUM(F66:F68)</f>
        <v>32555.059999999998</v>
      </c>
      <c r="G69" s="29">
        <f>SUM(G66:G68)</f>
        <v>0</v>
      </c>
      <c r="H69" s="57">
        <f t="shared" si="0"/>
        <v>19053</v>
      </c>
    </row>
    <row r="70" spans="1:9" x14ac:dyDescent="0.25">
      <c r="A70" s="20">
        <v>54505</v>
      </c>
      <c r="B70" s="21" t="s">
        <v>65</v>
      </c>
      <c r="C70" s="22">
        <v>150</v>
      </c>
      <c r="D70" s="22">
        <v>850</v>
      </c>
      <c r="E70" s="18">
        <f>+C70+D70</f>
        <v>1000</v>
      </c>
      <c r="F70" s="18">
        <v>0</v>
      </c>
      <c r="G70" s="18">
        <v>0</v>
      </c>
      <c r="H70" s="55">
        <f t="shared" si="0"/>
        <v>1000</v>
      </c>
    </row>
    <row r="71" spans="1:9" x14ac:dyDescent="0.25">
      <c r="A71" s="20">
        <v>54507</v>
      </c>
      <c r="B71" s="21" t="s">
        <v>66</v>
      </c>
      <c r="C71" s="22">
        <v>0</v>
      </c>
      <c r="D71" s="22">
        <v>0</v>
      </c>
      <c r="E71" s="18">
        <f>+C71+D71</f>
        <v>0</v>
      </c>
      <c r="F71" s="18">
        <v>0</v>
      </c>
      <c r="G71" s="22">
        <v>0</v>
      </c>
      <c r="H71" s="55">
        <f t="shared" si="0"/>
        <v>0</v>
      </c>
    </row>
    <row r="72" spans="1:9" x14ac:dyDescent="0.25">
      <c r="A72" s="20">
        <v>54599</v>
      </c>
      <c r="B72" s="21" t="s">
        <v>67</v>
      </c>
      <c r="C72" s="22">
        <v>45100</v>
      </c>
      <c r="D72" s="22">
        <v>-186.92</v>
      </c>
      <c r="E72" s="18">
        <f>+C72+D72</f>
        <v>44913.08</v>
      </c>
      <c r="F72" s="18">
        <v>6000</v>
      </c>
      <c r="G72" s="18">
        <v>0</v>
      </c>
      <c r="H72" s="55">
        <f t="shared" si="0"/>
        <v>38913.08</v>
      </c>
    </row>
    <row r="73" spans="1:9" x14ac:dyDescent="0.25">
      <c r="A73" s="56"/>
      <c r="B73" s="27" t="s">
        <v>44</v>
      </c>
      <c r="C73" s="29">
        <f>SUM(C70:C72)</f>
        <v>45250</v>
      </c>
      <c r="D73" s="29">
        <f>SUM(D70:D72)</f>
        <v>663.08</v>
      </c>
      <c r="E73" s="29">
        <f>SUM(E70:E72)</f>
        <v>45913.08</v>
      </c>
      <c r="F73" s="29">
        <f>SUM(F70:F72)</f>
        <v>6000</v>
      </c>
      <c r="G73" s="29">
        <f>SUM(G70:G72)</f>
        <v>0</v>
      </c>
      <c r="H73" s="55">
        <f t="shared" si="0"/>
        <v>39913.08</v>
      </c>
    </row>
    <row r="74" spans="1:9" x14ac:dyDescent="0.25">
      <c r="A74" s="58"/>
      <c r="B74" s="27" t="s">
        <v>25</v>
      </c>
      <c r="C74" s="29">
        <f>+C73+C69+C65+C52+C43</f>
        <v>2153954</v>
      </c>
      <c r="D74" s="29">
        <f>+D73+D69+D65+D52+D43</f>
        <v>-230083</v>
      </c>
      <c r="E74" s="98">
        <f>+E73+E69+E65+E52+E43</f>
        <v>1923871.0000000002</v>
      </c>
      <c r="F74" s="31">
        <f>+F73+F69+F65+F52+F43</f>
        <v>1343949.76</v>
      </c>
      <c r="G74" s="102">
        <f>+G73+G69+G65+G52+G43</f>
        <v>0</v>
      </c>
      <c r="H74" s="60">
        <f t="shared" ref="H74:H82" si="3">+E74-F74-G74</f>
        <v>579921.24000000022</v>
      </c>
    </row>
    <row r="75" spans="1:9" x14ac:dyDescent="0.25">
      <c r="A75" s="20">
        <v>55599</v>
      </c>
      <c r="B75" s="21" t="s">
        <v>68</v>
      </c>
      <c r="C75" s="22">
        <v>3665.04</v>
      </c>
      <c r="D75" s="22">
        <v>-265.04000000000002</v>
      </c>
      <c r="E75" s="18">
        <f>+C75+D75</f>
        <v>3400</v>
      </c>
      <c r="F75" s="18">
        <v>2614</v>
      </c>
      <c r="G75" s="18">
        <v>0</v>
      </c>
      <c r="H75" s="55">
        <f t="shared" si="3"/>
        <v>786</v>
      </c>
    </row>
    <row r="76" spans="1:9" x14ac:dyDescent="0.25">
      <c r="A76" s="56"/>
      <c r="B76" s="27" t="s">
        <v>44</v>
      </c>
      <c r="C76" s="29">
        <f>SUM(C75)</f>
        <v>3665.04</v>
      </c>
      <c r="D76" s="29">
        <f>SUM(D75)</f>
        <v>-265.04000000000002</v>
      </c>
      <c r="E76" s="29">
        <f>SUM(E75)</f>
        <v>3400</v>
      </c>
      <c r="F76" s="29">
        <f>SUM(F75)</f>
        <v>2614</v>
      </c>
      <c r="G76" s="29">
        <f>SUM(G75)</f>
        <v>0</v>
      </c>
      <c r="H76" s="55">
        <f t="shared" si="3"/>
        <v>786</v>
      </c>
    </row>
    <row r="77" spans="1:9" x14ac:dyDescent="0.25">
      <c r="A77" s="20">
        <v>55601</v>
      </c>
      <c r="B77" s="21" t="s">
        <v>69</v>
      </c>
      <c r="C77" s="22">
        <v>47000</v>
      </c>
      <c r="D77" s="22">
        <v>265.04000000000002</v>
      </c>
      <c r="E77" s="18">
        <f>+C77+D77</f>
        <v>47265.04</v>
      </c>
      <c r="F77" s="18">
        <v>1446.4</v>
      </c>
      <c r="G77" s="18">
        <v>0</v>
      </c>
      <c r="H77" s="55">
        <f t="shared" si="3"/>
        <v>45818.64</v>
      </c>
    </row>
    <row r="78" spans="1:9" x14ac:dyDescent="0.25">
      <c r="A78" s="20">
        <v>55602</v>
      </c>
      <c r="B78" s="21" t="s">
        <v>70</v>
      </c>
      <c r="C78" s="22">
        <v>35734.959999999999</v>
      </c>
      <c r="D78" s="22">
        <v>0</v>
      </c>
      <c r="E78" s="18">
        <f>+C78+D78</f>
        <v>35734.959999999999</v>
      </c>
      <c r="F78" s="18">
        <v>33313.19</v>
      </c>
      <c r="G78" s="18">
        <v>0</v>
      </c>
      <c r="H78" s="55">
        <f t="shared" si="3"/>
        <v>2421.7699999999968</v>
      </c>
    </row>
    <row r="79" spans="1:9" x14ac:dyDescent="0.25">
      <c r="A79" s="20">
        <v>55603</v>
      </c>
      <c r="B79" s="21" t="s">
        <v>71</v>
      </c>
      <c r="C79" s="22">
        <v>25</v>
      </c>
      <c r="D79" s="22">
        <v>0</v>
      </c>
      <c r="E79" s="18">
        <f>+C79+D79</f>
        <v>25</v>
      </c>
      <c r="F79" s="18">
        <v>0</v>
      </c>
      <c r="G79" s="22">
        <v>0</v>
      </c>
      <c r="H79" s="55">
        <f t="shared" si="3"/>
        <v>25</v>
      </c>
    </row>
    <row r="80" spans="1:9" x14ac:dyDescent="0.25">
      <c r="A80" s="56"/>
      <c r="B80" s="27" t="s">
        <v>44</v>
      </c>
      <c r="C80" s="29">
        <f>SUM(C77:C79)</f>
        <v>82759.959999999992</v>
      </c>
      <c r="D80" s="29">
        <f>SUM(D77:D78)</f>
        <v>265.04000000000002</v>
      </c>
      <c r="E80" s="29">
        <f>SUM(E77:E79)</f>
        <v>83025</v>
      </c>
      <c r="F80" s="29">
        <f>SUM(F77:F79)</f>
        <v>34759.590000000004</v>
      </c>
      <c r="G80" s="29">
        <f>SUM(G77:G79)</f>
        <v>0</v>
      </c>
      <c r="H80" s="55">
        <f t="shared" si="3"/>
        <v>48265.409999999996</v>
      </c>
      <c r="I80" s="61"/>
    </row>
    <row r="81" spans="1:9" x14ac:dyDescent="0.25">
      <c r="A81" s="58"/>
      <c r="B81" s="27" t="s">
        <v>25</v>
      </c>
      <c r="C81" s="29">
        <f>+C80+C76</f>
        <v>86424.999999999985</v>
      </c>
      <c r="D81" s="29">
        <f>+D76+D80</f>
        <v>0</v>
      </c>
      <c r="E81" s="98">
        <f>+E80+E76</f>
        <v>86425</v>
      </c>
      <c r="F81" s="31">
        <f>+F80+F76</f>
        <v>37373.590000000004</v>
      </c>
      <c r="G81" s="102">
        <f>+G76+G80</f>
        <v>0</v>
      </c>
      <c r="H81" s="60">
        <f t="shared" si="3"/>
        <v>49051.409999999996</v>
      </c>
      <c r="I81" s="61"/>
    </row>
    <row r="82" spans="1:9" x14ac:dyDescent="0.25">
      <c r="A82" s="20">
        <v>5621900</v>
      </c>
      <c r="B82" s="21" t="s">
        <v>0</v>
      </c>
      <c r="C82" s="22">
        <v>2000</v>
      </c>
      <c r="D82" s="22">
        <v>-2000</v>
      </c>
      <c r="E82" s="18">
        <f>+C82+D82</f>
        <v>0</v>
      </c>
      <c r="F82" s="18">
        <v>0</v>
      </c>
      <c r="G82" s="22">
        <v>0</v>
      </c>
      <c r="H82" s="55">
        <f t="shared" si="3"/>
        <v>0</v>
      </c>
      <c r="I82" s="62"/>
    </row>
    <row r="83" spans="1:9" x14ac:dyDescent="0.25">
      <c r="A83" s="56"/>
      <c r="B83" s="27" t="s">
        <v>44</v>
      </c>
      <c r="C83" s="29">
        <f t="shared" ref="C83:H83" si="4">+C82</f>
        <v>2000</v>
      </c>
      <c r="D83" s="29">
        <f t="shared" si="4"/>
        <v>-2000</v>
      </c>
      <c r="E83" s="29">
        <f t="shared" si="4"/>
        <v>0</v>
      </c>
      <c r="F83" s="29">
        <f t="shared" si="4"/>
        <v>0</v>
      </c>
      <c r="G83" s="29">
        <f t="shared" si="4"/>
        <v>0</v>
      </c>
      <c r="H83" s="57">
        <f t="shared" si="4"/>
        <v>0</v>
      </c>
      <c r="I83" s="62"/>
    </row>
    <row r="84" spans="1:9" x14ac:dyDescent="0.25">
      <c r="A84" s="20">
        <v>56303</v>
      </c>
      <c r="B84" s="21" t="s">
        <v>72</v>
      </c>
      <c r="C84" s="22">
        <v>2000</v>
      </c>
      <c r="D84" s="22">
        <v>2000</v>
      </c>
      <c r="E84" s="18">
        <f>+C84+D84</f>
        <v>4000</v>
      </c>
      <c r="F84" s="18">
        <v>1915.42</v>
      </c>
      <c r="G84" s="22">
        <v>0</v>
      </c>
      <c r="H84" s="55">
        <f t="shared" ref="H84:H101" si="5">+E84-F84-G84</f>
        <v>2084.58</v>
      </c>
      <c r="I84" s="62"/>
    </row>
    <row r="85" spans="1:9" x14ac:dyDescent="0.25">
      <c r="A85" s="20">
        <v>56304</v>
      </c>
      <c r="B85" s="21" t="s">
        <v>73</v>
      </c>
      <c r="C85" s="22">
        <v>0</v>
      </c>
      <c r="D85" s="22">
        <v>0</v>
      </c>
      <c r="E85" s="22">
        <v>0</v>
      </c>
      <c r="F85" s="18">
        <v>0</v>
      </c>
      <c r="G85" s="22">
        <v>0</v>
      </c>
      <c r="H85" s="55">
        <f t="shared" si="5"/>
        <v>0</v>
      </c>
      <c r="I85" s="62"/>
    </row>
    <row r="86" spans="1:9" x14ac:dyDescent="0.25">
      <c r="A86" s="56"/>
      <c r="B86" s="27" t="s">
        <v>44</v>
      </c>
      <c r="C86" s="29">
        <f>C85+C84</f>
        <v>2000</v>
      </c>
      <c r="D86" s="29">
        <f>SUM(D84:D85)</f>
        <v>2000</v>
      </c>
      <c r="E86" s="29">
        <f>SUM(E84:E85)</f>
        <v>4000</v>
      </c>
      <c r="F86" s="29">
        <f>SUM(F84:F85)</f>
        <v>1915.42</v>
      </c>
      <c r="G86" s="29">
        <f>SUM(G84)</f>
        <v>0</v>
      </c>
      <c r="H86" s="57">
        <f t="shared" si="5"/>
        <v>2084.58</v>
      </c>
      <c r="I86" s="62"/>
    </row>
    <row r="87" spans="1:9" x14ac:dyDescent="0.25">
      <c r="A87" s="20">
        <v>56404</v>
      </c>
      <c r="B87" s="21" t="s">
        <v>74</v>
      </c>
      <c r="C87" s="22">
        <v>5500</v>
      </c>
      <c r="D87" s="22">
        <v>0</v>
      </c>
      <c r="E87" s="18">
        <f>+C87+D87</f>
        <v>5500</v>
      </c>
      <c r="F87" s="18">
        <v>0</v>
      </c>
      <c r="G87" s="22">
        <v>0</v>
      </c>
      <c r="H87" s="55">
        <f t="shared" si="5"/>
        <v>5500</v>
      </c>
      <c r="I87" s="62"/>
    </row>
    <row r="88" spans="1:9" ht="15.75" thickBot="1" x14ac:dyDescent="0.3">
      <c r="A88" s="63"/>
      <c r="B88" s="64" t="s">
        <v>44</v>
      </c>
      <c r="C88" s="65">
        <f>SUM(C87)</f>
        <v>5500</v>
      </c>
      <c r="D88" s="65">
        <f>SUM(D87)</f>
        <v>0</v>
      </c>
      <c r="E88" s="65">
        <f>SUM(E87)</f>
        <v>5500</v>
      </c>
      <c r="F88" s="65">
        <f>SUM(F87)</f>
        <v>0</v>
      </c>
      <c r="G88" s="65">
        <f>SUM(G87)</f>
        <v>0</v>
      </c>
      <c r="H88" s="66">
        <f t="shared" si="5"/>
        <v>5500</v>
      </c>
      <c r="I88" s="62"/>
    </row>
    <row r="89" spans="1:9" ht="15.75" thickBot="1" x14ac:dyDescent="0.3">
      <c r="A89" s="67"/>
      <c r="B89" s="68" t="s">
        <v>25</v>
      </c>
      <c r="C89" s="69">
        <f>+C88+C86+C83</f>
        <v>9500</v>
      </c>
      <c r="D89" s="69">
        <f>+D83+D86+D88</f>
        <v>0</v>
      </c>
      <c r="E89" s="103">
        <f>+E88+E86+E83</f>
        <v>9500</v>
      </c>
      <c r="F89" s="71">
        <f>+F88+F86+F83</f>
        <v>1915.42</v>
      </c>
      <c r="G89" s="104">
        <f>+G88+G86</f>
        <v>0</v>
      </c>
      <c r="H89" s="73">
        <f t="shared" si="5"/>
        <v>7584.58</v>
      </c>
      <c r="I89" s="62"/>
    </row>
    <row r="90" spans="1:9" x14ac:dyDescent="0.25">
      <c r="A90" s="43"/>
      <c r="B90" s="43"/>
      <c r="C90" s="44"/>
      <c r="D90" s="44"/>
      <c r="E90" s="44"/>
      <c r="F90" s="44"/>
      <c r="G90" s="44"/>
      <c r="H90" s="44"/>
      <c r="I90" s="95"/>
    </row>
    <row r="91" spans="1:9" x14ac:dyDescent="0.25">
      <c r="A91" s="43"/>
      <c r="B91" s="43"/>
      <c r="C91" s="44"/>
      <c r="D91" s="44"/>
      <c r="E91" s="44"/>
      <c r="F91" s="44"/>
      <c r="G91" s="44"/>
      <c r="H91" s="44"/>
      <c r="I91" s="95"/>
    </row>
    <row r="92" spans="1:9" x14ac:dyDescent="0.25">
      <c r="A92" s="43"/>
      <c r="B92" s="43"/>
      <c r="C92" s="44"/>
      <c r="D92" s="44"/>
      <c r="E92" s="44"/>
      <c r="F92" s="44"/>
      <c r="G92" s="44"/>
      <c r="H92" s="44"/>
      <c r="I92" s="95"/>
    </row>
    <row r="93" spans="1:9" ht="15.75" thickBot="1" x14ac:dyDescent="0.3">
      <c r="A93" s="43"/>
      <c r="B93" s="43"/>
      <c r="C93" s="44"/>
      <c r="D93" s="44"/>
      <c r="E93" s="44"/>
      <c r="F93" s="44"/>
      <c r="G93" s="44"/>
      <c r="H93" s="44"/>
      <c r="I93" s="95"/>
    </row>
    <row r="94" spans="1:9" x14ac:dyDescent="0.25">
      <c r="A94" s="74">
        <v>61101</v>
      </c>
      <c r="B94" s="75" t="s">
        <v>75</v>
      </c>
      <c r="C94" s="76">
        <v>10097.48</v>
      </c>
      <c r="D94" s="76">
        <v>-10097.48</v>
      </c>
      <c r="E94" s="53">
        <v>0</v>
      </c>
      <c r="F94" s="53">
        <v>0</v>
      </c>
      <c r="G94" s="76">
        <v>0</v>
      </c>
      <c r="H94" s="54">
        <f t="shared" si="5"/>
        <v>0</v>
      </c>
      <c r="I94" s="77"/>
    </row>
    <row r="95" spans="1:9" x14ac:dyDescent="0.25">
      <c r="A95" s="56">
        <v>61102</v>
      </c>
      <c r="B95" s="78" t="s">
        <v>76</v>
      </c>
      <c r="C95" s="79">
        <v>24579.52</v>
      </c>
      <c r="D95" s="79">
        <v>-24579.52</v>
      </c>
      <c r="E95" s="22">
        <v>0</v>
      </c>
      <c r="F95" s="18">
        <v>0</v>
      </c>
      <c r="G95" s="79">
        <v>0</v>
      </c>
      <c r="H95" s="55">
        <f t="shared" si="5"/>
        <v>0</v>
      </c>
      <c r="I95" s="77"/>
    </row>
    <row r="96" spans="1:9" x14ac:dyDescent="0.25">
      <c r="A96" s="56">
        <v>61103</v>
      </c>
      <c r="B96" s="78" t="s">
        <v>77</v>
      </c>
      <c r="C96" s="79">
        <v>0</v>
      </c>
      <c r="D96" s="79">
        <v>0</v>
      </c>
      <c r="E96" s="22">
        <v>0</v>
      </c>
      <c r="F96" s="18">
        <v>0</v>
      </c>
      <c r="G96" s="79">
        <v>0</v>
      </c>
      <c r="H96" s="55">
        <f t="shared" si="5"/>
        <v>0</v>
      </c>
      <c r="I96" s="77"/>
    </row>
    <row r="97" spans="1:9" x14ac:dyDescent="0.25">
      <c r="A97" s="56">
        <v>61104</v>
      </c>
      <c r="B97" s="78" t="s">
        <v>78</v>
      </c>
      <c r="C97" s="79">
        <v>246.32</v>
      </c>
      <c r="D97" s="79">
        <v>-246.32</v>
      </c>
      <c r="E97" s="22">
        <v>0</v>
      </c>
      <c r="F97" s="18">
        <v>0</v>
      </c>
      <c r="G97" s="79">
        <v>0</v>
      </c>
      <c r="H97" s="55">
        <f t="shared" si="5"/>
        <v>0</v>
      </c>
      <c r="I97" s="77"/>
    </row>
    <row r="98" spans="1:9" x14ac:dyDescent="0.25">
      <c r="A98" s="20">
        <v>61108</v>
      </c>
      <c r="B98" s="21" t="s">
        <v>41</v>
      </c>
      <c r="C98" s="22">
        <v>0</v>
      </c>
      <c r="D98" s="22">
        <v>0</v>
      </c>
      <c r="E98" s="22">
        <v>0</v>
      </c>
      <c r="F98" s="18">
        <v>0</v>
      </c>
      <c r="G98" s="22">
        <v>0</v>
      </c>
      <c r="H98" s="55">
        <f t="shared" si="5"/>
        <v>0</v>
      </c>
      <c r="I98" s="62"/>
    </row>
    <row r="99" spans="1:9" x14ac:dyDescent="0.25">
      <c r="A99" s="56"/>
      <c r="B99" s="27" t="s">
        <v>44</v>
      </c>
      <c r="C99" s="29">
        <f>C94+C95+C97</f>
        <v>34923.32</v>
      </c>
      <c r="D99" s="29">
        <f>SUM(D94:D98)</f>
        <v>-34923.32</v>
      </c>
      <c r="E99" s="29">
        <f>SUM(E94:E98)</f>
        <v>0</v>
      </c>
      <c r="F99" s="29">
        <f>SUM(F94:F98)</f>
        <v>0</v>
      </c>
      <c r="G99" s="29">
        <f>SUM(G98)</f>
        <v>0</v>
      </c>
      <c r="H99" s="57">
        <f t="shared" si="5"/>
        <v>0</v>
      </c>
      <c r="I99" s="62"/>
    </row>
    <row r="100" spans="1:9" x14ac:dyDescent="0.25">
      <c r="A100" s="20">
        <v>61403</v>
      </c>
      <c r="B100" s="21" t="s">
        <v>79</v>
      </c>
      <c r="C100" s="22">
        <v>1631.68</v>
      </c>
      <c r="D100" s="22">
        <v>-1631.68</v>
      </c>
      <c r="E100" s="22">
        <v>0</v>
      </c>
      <c r="F100" s="22">
        <v>0</v>
      </c>
      <c r="G100" s="22">
        <v>0</v>
      </c>
      <c r="H100" s="55">
        <f t="shared" si="5"/>
        <v>0</v>
      </c>
      <c r="I100" s="62"/>
    </row>
    <row r="101" spans="1:9" ht="15.75" thickBot="1" x14ac:dyDescent="0.3">
      <c r="A101" s="63"/>
      <c r="B101" s="64" t="s">
        <v>44</v>
      </c>
      <c r="C101" s="65">
        <f>+C100</f>
        <v>1631.68</v>
      </c>
      <c r="D101" s="65">
        <f>+D100</f>
        <v>-1631.68</v>
      </c>
      <c r="E101" s="80">
        <f>+E100</f>
        <v>0</v>
      </c>
      <c r="F101" s="80">
        <f>+F100</f>
        <v>0</v>
      </c>
      <c r="G101" s="80">
        <f>SUM(G100)</f>
        <v>0</v>
      </c>
      <c r="H101" s="66">
        <f t="shared" si="5"/>
        <v>0</v>
      </c>
      <c r="I101" s="62"/>
    </row>
    <row r="102" spans="1:9" ht="15.75" thickBot="1" x14ac:dyDescent="0.3">
      <c r="A102" s="81"/>
      <c r="B102" s="82" t="s">
        <v>25</v>
      </c>
      <c r="C102" s="83">
        <f>+C99+C101</f>
        <v>36555</v>
      </c>
      <c r="D102" s="83">
        <f>+D101+D99</f>
        <v>-36555</v>
      </c>
      <c r="E102" s="84">
        <f>+E101+E99</f>
        <v>0</v>
      </c>
      <c r="F102" s="85">
        <f>+F101+F99</f>
        <v>0</v>
      </c>
      <c r="G102" s="105">
        <v>0</v>
      </c>
      <c r="H102" s="87">
        <f>+H101+H99</f>
        <v>0</v>
      </c>
      <c r="I102" s="62"/>
    </row>
    <row r="103" spans="1:9" ht="15.75" thickBot="1" x14ac:dyDescent="0.3">
      <c r="A103" s="88"/>
      <c r="B103" s="39" t="s">
        <v>80</v>
      </c>
      <c r="C103" s="89">
        <f>+C102+C89+C81+C74+C24</f>
        <v>9441564</v>
      </c>
      <c r="D103" s="40">
        <f>+D102+D89+D81+D74+D24</f>
        <v>-266638</v>
      </c>
      <c r="E103" s="90">
        <f>+E24+E74+E81+E102+E89</f>
        <v>9174926.0000000019</v>
      </c>
      <c r="F103" s="91">
        <f>+F24+F74+F81+F102+F89</f>
        <v>4162768.84</v>
      </c>
      <c r="G103" s="106">
        <f>+G24+G74+G81+G102+G89</f>
        <v>82444.789999999994</v>
      </c>
      <c r="H103" s="93">
        <f>+E103-F103-G103</f>
        <v>4929712.370000002</v>
      </c>
      <c r="I103" s="61"/>
    </row>
    <row r="104" spans="1:9" x14ac:dyDescent="0.25">
      <c r="C104" s="94"/>
      <c r="D104" s="94"/>
      <c r="E104" s="94"/>
      <c r="F104" s="94"/>
      <c r="G104" s="94"/>
      <c r="H104" s="61"/>
      <c r="I104" s="61"/>
    </row>
    <row r="105" spans="1:9" x14ac:dyDescent="0.25">
      <c r="C105" s="94"/>
      <c r="D105" s="94"/>
      <c r="E105" s="94"/>
      <c r="F105" s="94"/>
      <c r="G105" s="94"/>
      <c r="H105" s="61"/>
      <c r="I105" s="61"/>
    </row>
    <row r="106" spans="1:9" x14ac:dyDescent="0.25">
      <c r="C106" s="94"/>
      <c r="D106" s="94"/>
      <c r="E106" s="94"/>
      <c r="F106" s="94"/>
      <c r="H106" s="61"/>
      <c r="I106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5"/>
  <sheetViews>
    <sheetView tabSelected="1" workbookViewId="0">
      <selection activeCell="J19" sqref="J19"/>
    </sheetView>
  </sheetViews>
  <sheetFormatPr baseColWidth="10" defaultRowHeight="15" x14ac:dyDescent="0.25"/>
  <cols>
    <col min="1" max="1" width="13" customWidth="1"/>
    <col min="2" max="2" width="32.28515625" customWidth="1"/>
    <col min="3" max="3" width="14.28515625" customWidth="1"/>
    <col min="4" max="4" width="13.85546875" customWidth="1"/>
    <col min="5" max="5" width="15" customWidth="1"/>
    <col min="6" max="6" width="14.42578125" customWidth="1"/>
    <col min="7" max="7" width="14.7109375" customWidth="1"/>
    <col min="8" max="8" width="14.140625" customWidth="1"/>
  </cols>
  <sheetData>
    <row r="2" spans="1:9" ht="15.75" x14ac:dyDescent="0.25">
      <c r="A2" s="1"/>
      <c r="B2" s="2" t="s">
        <v>0</v>
      </c>
      <c r="C2" s="2"/>
      <c r="D2" s="2"/>
      <c r="E2" s="2"/>
      <c r="F2" s="2"/>
      <c r="G2" s="2"/>
      <c r="H2" s="2"/>
      <c r="I2" s="2"/>
    </row>
    <row r="3" spans="1:9" x14ac:dyDescent="0.25">
      <c r="A3" s="1"/>
      <c r="B3" s="3" t="s">
        <v>1</v>
      </c>
      <c r="C3" s="3"/>
      <c r="D3" s="3"/>
      <c r="E3" s="3"/>
      <c r="F3" s="3"/>
      <c r="G3" s="4"/>
      <c r="H3" s="1"/>
      <c r="I3" s="1"/>
    </row>
    <row r="4" spans="1:9" x14ac:dyDescent="0.25">
      <c r="A4" s="5"/>
      <c r="B4" s="3" t="s">
        <v>2</v>
      </c>
      <c r="C4" s="3"/>
      <c r="D4" s="3"/>
      <c r="E4" s="3"/>
      <c r="F4" s="3"/>
      <c r="G4" s="4"/>
      <c r="H4" s="5"/>
      <c r="I4" s="1"/>
    </row>
    <row r="5" spans="1:9" x14ac:dyDescent="0.25">
      <c r="A5" s="5"/>
      <c r="B5" s="4"/>
      <c r="C5" s="4"/>
      <c r="D5" s="4"/>
      <c r="E5" s="4"/>
      <c r="F5" s="4"/>
      <c r="G5" s="4"/>
      <c r="H5" s="5"/>
      <c r="I5" s="1"/>
    </row>
    <row r="6" spans="1:9" x14ac:dyDescent="0.25">
      <c r="A6" s="6" t="s">
        <v>82</v>
      </c>
      <c r="B6" s="6"/>
      <c r="C6" s="6"/>
      <c r="D6" s="6"/>
      <c r="E6" s="6"/>
      <c r="F6" s="6"/>
      <c r="G6" s="6"/>
      <c r="H6" s="6"/>
      <c r="I6" s="1"/>
    </row>
    <row r="7" spans="1:9" x14ac:dyDescent="0.25">
      <c r="A7" s="7"/>
      <c r="B7" s="6" t="s">
        <v>85</v>
      </c>
      <c r="C7" s="6"/>
      <c r="D7" s="6"/>
      <c r="E7" s="6"/>
      <c r="F7" s="6"/>
      <c r="G7" s="6"/>
      <c r="H7" s="6"/>
      <c r="I7" s="1"/>
    </row>
    <row r="8" spans="1:9" ht="15.75" thickBot="1" x14ac:dyDescent="0.3">
      <c r="A8" s="7"/>
      <c r="B8" s="7"/>
      <c r="C8" s="7"/>
      <c r="D8" s="7"/>
      <c r="E8" s="7"/>
      <c r="F8" s="7"/>
      <c r="G8" s="7"/>
      <c r="H8" s="7"/>
      <c r="I8" s="1"/>
    </row>
    <row r="9" spans="1:9" ht="15.75" thickBot="1" x14ac:dyDescent="0.3">
      <c r="A9" s="8" t="s">
        <v>5</v>
      </c>
      <c r="B9" s="9" t="s">
        <v>6</v>
      </c>
      <c r="C9" s="10" t="s">
        <v>7</v>
      </c>
      <c r="D9" s="10" t="s">
        <v>8</v>
      </c>
      <c r="E9" s="96" t="s">
        <v>9</v>
      </c>
      <c r="F9" s="12" t="s">
        <v>10</v>
      </c>
      <c r="G9" s="97" t="s">
        <v>11</v>
      </c>
      <c r="H9" s="14" t="s">
        <v>12</v>
      </c>
      <c r="I9" s="15"/>
    </row>
    <row r="10" spans="1:9" x14ac:dyDescent="0.25">
      <c r="A10" s="16">
        <v>51101</v>
      </c>
      <c r="B10" s="17" t="s">
        <v>13</v>
      </c>
      <c r="C10" s="18">
        <v>4896828.6100000003</v>
      </c>
      <c r="D10" s="18">
        <v>119065.74</v>
      </c>
      <c r="E10" s="18">
        <f>+C10+D10</f>
        <v>5015894.3500000006</v>
      </c>
      <c r="F10" s="18">
        <v>2436760.2999999998</v>
      </c>
      <c r="G10" s="18">
        <v>53103.01</v>
      </c>
      <c r="H10" s="19">
        <f t="shared" ref="H10:H73" si="0">+E10-F10-G10</f>
        <v>2526031.040000001</v>
      </c>
    </row>
    <row r="11" spans="1:9" x14ac:dyDescent="0.25">
      <c r="A11" s="20">
        <v>51103</v>
      </c>
      <c r="B11" s="21" t="s">
        <v>14</v>
      </c>
      <c r="C11" s="22">
        <v>155176.06</v>
      </c>
      <c r="D11" s="18">
        <v>-1879.11</v>
      </c>
      <c r="E11" s="18">
        <f t="shared" ref="E11:E42" si="1">+C11+D11</f>
        <v>153296.95000000001</v>
      </c>
      <c r="F11" s="18">
        <v>0</v>
      </c>
      <c r="G11" s="18">
        <v>0</v>
      </c>
      <c r="H11" s="19">
        <f t="shared" si="0"/>
        <v>153296.95000000001</v>
      </c>
    </row>
    <row r="12" spans="1:9" x14ac:dyDescent="0.25">
      <c r="A12" s="20">
        <v>51107</v>
      </c>
      <c r="B12" s="21" t="s">
        <v>15</v>
      </c>
      <c r="C12" s="22">
        <v>336832.64</v>
      </c>
      <c r="D12" s="23">
        <v>-336832.64</v>
      </c>
      <c r="E12" s="18">
        <f t="shared" si="1"/>
        <v>0</v>
      </c>
      <c r="F12" s="18">
        <v>0</v>
      </c>
      <c r="G12" s="18">
        <v>0</v>
      </c>
      <c r="H12" s="19">
        <f t="shared" si="0"/>
        <v>0</v>
      </c>
    </row>
    <row r="13" spans="1:9" x14ac:dyDescent="0.25">
      <c r="A13" s="20">
        <v>51201</v>
      </c>
      <c r="B13" s="21" t="s">
        <v>16</v>
      </c>
      <c r="C13" s="22">
        <v>868870.35</v>
      </c>
      <c r="D13" s="24">
        <v>188937.89</v>
      </c>
      <c r="E13" s="18">
        <f t="shared" si="1"/>
        <v>1057808.24</v>
      </c>
      <c r="F13" s="18">
        <v>496150.17</v>
      </c>
      <c r="G13" s="18">
        <v>16181.54</v>
      </c>
      <c r="H13" s="19">
        <f t="shared" si="0"/>
        <v>545476.53</v>
      </c>
    </row>
    <row r="14" spans="1:9" x14ac:dyDescent="0.25">
      <c r="A14" s="20">
        <v>51203</v>
      </c>
      <c r="B14" s="21" t="s">
        <v>14</v>
      </c>
      <c r="C14" s="22">
        <v>23792.95</v>
      </c>
      <c r="D14" s="22">
        <v>2267.9499999999998</v>
      </c>
      <c r="E14" s="18">
        <f t="shared" si="1"/>
        <v>26060.9</v>
      </c>
      <c r="F14" s="18">
        <v>0</v>
      </c>
      <c r="G14" s="18">
        <v>0</v>
      </c>
      <c r="H14" s="19">
        <f t="shared" si="0"/>
        <v>26060.9</v>
      </c>
    </row>
    <row r="15" spans="1:9" x14ac:dyDescent="0.25">
      <c r="A15" s="20">
        <v>51207</v>
      </c>
      <c r="B15" s="21" t="s">
        <v>15</v>
      </c>
      <c r="C15" s="22">
        <v>52083.35</v>
      </c>
      <c r="D15" s="22">
        <v>-52083.35</v>
      </c>
      <c r="E15" s="18">
        <f t="shared" si="1"/>
        <v>0</v>
      </c>
      <c r="F15" s="18">
        <v>0</v>
      </c>
      <c r="G15" s="18">
        <v>0</v>
      </c>
      <c r="H15" s="19">
        <f t="shared" si="0"/>
        <v>0</v>
      </c>
    </row>
    <row r="16" spans="1:9" x14ac:dyDescent="0.25">
      <c r="A16" s="20">
        <v>51401</v>
      </c>
      <c r="B16" s="21" t="s">
        <v>17</v>
      </c>
      <c r="C16" s="22">
        <v>316763.99</v>
      </c>
      <c r="D16" s="22">
        <v>13553.93</v>
      </c>
      <c r="E16" s="18">
        <f t="shared" si="1"/>
        <v>330317.92</v>
      </c>
      <c r="F16" s="18">
        <v>153450.65</v>
      </c>
      <c r="G16" s="18">
        <v>10851.77</v>
      </c>
      <c r="H16" s="19">
        <f t="shared" si="0"/>
        <v>166015.5</v>
      </c>
    </row>
    <row r="17" spans="1:8" x14ac:dyDescent="0.25">
      <c r="A17" s="20">
        <v>51402</v>
      </c>
      <c r="B17" s="21" t="s">
        <v>18</v>
      </c>
      <c r="C17" s="22">
        <v>46554.6</v>
      </c>
      <c r="D17" s="22">
        <v>11501.66</v>
      </c>
      <c r="E17" s="18">
        <f t="shared" si="1"/>
        <v>58056.259999999995</v>
      </c>
      <c r="F17" s="18">
        <v>26165.72</v>
      </c>
      <c r="G17" s="18">
        <v>1946.16</v>
      </c>
      <c r="H17" s="19">
        <f t="shared" si="0"/>
        <v>29944.379999999994</v>
      </c>
    </row>
    <row r="18" spans="1:8" x14ac:dyDescent="0.25">
      <c r="A18" s="20">
        <v>51501</v>
      </c>
      <c r="B18" s="21" t="s">
        <v>19</v>
      </c>
      <c r="C18" s="22">
        <v>302327.46000000002</v>
      </c>
      <c r="D18" s="22">
        <v>17108.38</v>
      </c>
      <c r="E18" s="18">
        <f t="shared" si="1"/>
        <v>319435.84000000003</v>
      </c>
      <c r="F18" s="18">
        <v>145452.35</v>
      </c>
      <c r="G18" s="18">
        <v>13406.39</v>
      </c>
      <c r="H18" s="19">
        <f t="shared" si="0"/>
        <v>160577.10000000003</v>
      </c>
    </row>
    <row r="19" spans="1:8" x14ac:dyDescent="0.25">
      <c r="A19" s="20">
        <v>51502</v>
      </c>
      <c r="B19" s="21" t="s">
        <v>20</v>
      </c>
      <c r="C19" s="22">
        <v>55687.95</v>
      </c>
      <c r="D19" s="22">
        <v>14774.09</v>
      </c>
      <c r="E19" s="18">
        <f t="shared" si="1"/>
        <v>70462.039999999994</v>
      </c>
      <c r="F19" s="18">
        <v>32176.05</v>
      </c>
      <c r="G19" s="18">
        <v>1950.59</v>
      </c>
      <c r="H19" s="19">
        <f t="shared" si="0"/>
        <v>36335.399999999994</v>
      </c>
    </row>
    <row r="20" spans="1:8" x14ac:dyDescent="0.25">
      <c r="A20" s="20">
        <v>51601</v>
      </c>
      <c r="B20" s="21" t="s">
        <v>21</v>
      </c>
      <c r="C20" s="22">
        <v>46629.120000000003</v>
      </c>
      <c r="D20" s="22">
        <v>-78.06</v>
      </c>
      <c r="E20" s="18">
        <f t="shared" si="1"/>
        <v>46551.060000000005</v>
      </c>
      <c r="F20" s="18">
        <v>22779.35</v>
      </c>
      <c r="G20" s="18">
        <v>457.15</v>
      </c>
      <c r="H20" s="19">
        <f t="shared" si="0"/>
        <v>23314.560000000005</v>
      </c>
    </row>
    <row r="21" spans="1:8" x14ac:dyDescent="0.25">
      <c r="A21" s="20">
        <v>51701</v>
      </c>
      <c r="B21" s="21" t="s">
        <v>22</v>
      </c>
      <c r="C21" s="22">
        <v>5762.21</v>
      </c>
      <c r="D21" s="22">
        <v>-5762.21</v>
      </c>
      <c r="E21" s="18">
        <f t="shared" si="1"/>
        <v>0</v>
      </c>
      <c r="F21" s="18">
        <v>0</v>
      </c>
      <c r="G21" s="18">
        <v>0</v>
      </c>
      <c r="H21" s="19">
        <f t="shared" si="0"/>
        <v>0</v>
      </c>
    </row>
    <row r="22" spans="1:8" x14ac:dyDescent="0.25">
      <c r="A22" s="20">
        <v>51903</v>
      </c>
      <c r="B22" s="21" t="s">
        <v>23</v>
      </c>
      <c r="C22" s="22">
        <v>47820.71</v>
      </c>
      <c r="D22" s="22">
        <v>12425.73</v>
      </c>
      <c r="E22" s="18">
        <f t="shared" si="1"/>
        <v>60246.44</v>
      </c>
      <c r="F22" s="18">
        <v>32784.18</v>
      </c>
      <c r="G22" s="18">
        <f>11944.27-7532.01</f>
        <v>4412.26</v>
      </c>
      <c r="H22" s="19">
        <f t="shared" si="0"/>
        <v>23050</v>
      </c>
    </row>
    <row r="23" spans="1:8" x14ac:dyDescent="0.25">
      <c r="A23" s="20">
        <v>51999</v>
      </c>
      <c r="B23" s="21" t="s">
        <v>24</v>
      </c>
      <c r="C23" s="22">
        <v>0</v>
      </c>
      <c r="D23" s="22">
        <v>17000</v>
      </c>
      <c r="E23" s="18">
        <f t="shared" si="1"/>
        <v>17000</v>
      </c>
      <c r="F23" s="18">
        <v>0</v>
      </c>
      <c r="G23" s="25">
        <v>0</v>
      </c>
      <c r="H23" s="19">
        <f t="shared" si="0"/>
        <v>17000</v>
      </c>
    </row>
    <row r="24" spans="1:8" x14ac:dyDescent="0.25">
      <c r="A24" s="26"/>
      <c r="B24" s="27" t="s">
        <v>25</v>
      </c>
      <c r="C24" s="28">
        <f>SUM(C10:C23)</f>
        <v>7155129.9999999991</v>
      </c>
      <c r="D24" s="29">
        <f>SUM(D10:D23)</f>
        <v>0</v>
      </c>
      <c r="E24" s="98">
        <f>SUM(E10:E23)</f>
        <v>7155130.0000000009</v>
      </c>
      <c r="F24" s="31">
        <f>SUM(F10:F23)</f>
        <v>3345718.77</v>
      </c>
      <c r="G24" s="99">
        <f>SUM(G10:G23)</f>
        <v>102308.87</v>
      </c>
      <c r="H24" s="33">
        <f t="shared" si="0"/>
        <v>3707102.3600000008</v>
      </c>
    </row>
    <row r="25" spans="1:8" x14ac:dyDescent="0.25">
      <c r="A25" s="20">
        <v>54101</v>
      </c>
      <c r="B25" s="21" t="s">
        <v>26</v>
      </c>
      <c r="C25" s="22">
        <v>43254.8</v>
      </c>
      <c r="D25" s="22">
        <v>6870.96</v>
      </c>
      <c r="E25" s="18">
        <f t="shared" si="1"/>
        <v>50125.760000000002</v>
      </c>
      <c r="F25" s="18">
        <v>45596.160000000003</v>
      </c>
      <c r="G25" s="18">
        <v>1776.8</v>
      </c>
      <c r="H25" s="19">
        <f t="shared" si="0"/>
        <v>2752.7999999999984</v>
      </c>
    </row>
    <row r="26" spans="1:8" x14ac:dyDescent="0.25">
      <c r="A26" s="20">
        <v>54103</v>
      </c>
      <c r="B26" s="21" t="s">
        <v>27</v>
      </c>
      <c r="C26" s="22">
        <v>1543.52</v>
      </c>
      <c r="D26" s="22">
        <v>-543.52</v>
      </c>
      <c r="E26" s="18">
        <f t="shared" si="1"/>
        <v>1000</v>
      </c>
      <c r="F26" s="18">
        <v>97</v>
      </c>
      <c r="G26" s="18">
        <v>403</v>
      </c>
      <c r="H26" s="19">
        <f t="shared" si="0"/>
        <v>500</v>
      </c>
    </row>
    <row r="27" spans="1:8" x14ac:dyDescent="0.25">
      <c r="A27" s="20">
        <v>54104</v>
      </c>
      <c r="B27" s="21" t="s">
        <v>28</v>
      </c>
      <c r="C27" s="22">
        <v>600</v>
      </c>
      <c r="D27" s="22">
        <v>50.75</v>
      </c>
      <c r="E27" s="18">
        <f t="shared" si="1"/>
        <v>650.75</v>
      </c>
      <c r="F27" s="18">
        <v>650.75</v>
      </c>
      <c r="G27" s="18">
        <v>0</v>
      </c>
      <c r="H27" s="19">
        <f t="shared" si="0"/>
        <v>0</v>
      </c>
    </row>
    <row r="28" spans="1:8" x14ac:dyDescent="0.25">
      <c r="A28" s="20">
        <v>54105</v>
      </c>
      <c r="B28" s="21" t="s">
        <v>29</v>
      </c>
      <c r="C28" s="22">
        <v>16200</v>
      </c>
      <c r="D28" s="22">
        <v>371.43</v>
      </c>
      <c r="E28" s="18">
        <f t="shared" si="1"/>
        <v>16571.43</v>
      </c>
      <c r="F28" s="18">
        <v>15868.29</v>
      </c>
      <c r="G28" s="18">
        <v>702.74</v>
      </c>
      <c r="H28" s="19">
        <f t="shared" si="0"/>
        <v>0.39999999999940883</v>
      </c>
    </row>
    <row r="29" spans="1:8" x14ac:dyDescent="0.25">
      <c r="A29" s="20">
        <v>54106</v>
      </c>
      <c r="B29" s="21" t="s">
        <v>30</v>
      </c>
      <c r="C29" s="22">
        <v>187.1</v>
      </c>
      <c r="D29" s="22">
        <v>166.9</v>
      </c>
      <c r="E29" s="18">
        <f t="shared" si="1"/>
        <v>354</v>
      </c>
      <c r="F29" s="18">
        <v>303</v>
      </c>
      <c r="G29" s="18">
        <v>51</v>
      </c>
      <c r="H29" s="19">
        <f t="shared" si="0"/>
        <v>0</v>
      </c>
    </row>
    <row r="30" spans="1:8" x14ac:dyDescent="0.25">
      <c r="A30" s="20">
        <v>54107</v>
      </c>
      <c r="B30" s="21" t="s">
        <v>31</v>
      </c>
      <c r="C30" s="22">
        <v>10596.35</v>
      </c>
      <c r="D30" s="22">
        <v>1344.59</v>
      </c>
      <c r="E30" s="18">
        <f t="shared" si="1"/>
        <v>11940.94</v>
      </c>
      <c r="F30" s="18">
        <v>11937.4</v>
      </c>
      <c r="G30" s="18">
        <v>3.54</v>
      </c>
      <c r="H30" s="19">
        <f t="shared" si="0"/>
        <v>8.730793865652231E-13</v>
      </c>
    </row>
    <row r="31" spans="1:8" x14ac:dyDescent="0.25">
      <c r="A31" s="20">
        <v>54108</v>
      </c>
      <c r="B31" s="21" t="s">
        <v>32</v>
      </c>
      <c r="C31" s="22">
        <v>14809</v>
      </c>
      <c r="D31" s="22">
        <v>191</v>
      </c>
      <c r="E31" s="18">
        <f t="shared" si="1"/>
        <v>15000</v>
      </c>
      <c r="F31" s="18">
        <v>7926.22</v>
      </c>
      <c r="G31" s="18">
        <v>73.778000000000006</v>
      </c>
      <c r="H31" s="19">
        <f t="shared" si="0"/>
        <v>7000.0019999999995</v>
      </c>
    </row>
    <row r="32" spans="1:8" x14ac:dyDescent="0.25">
      <c r="A32" s="20">
        <v>54109</v>
      </c>
      <c r="B32" s="21" t="s">
        <v>33</v>
      </c>
      <c r="C32" s="22">
        <v>2000</v>
      </c>
      <c r="D32" s="22">
        <v>1666.81</v>
      </c>
      <c r="E32" s="18">
        <f t="shared" si="1"/>
        <v>3666.81</v>
      </c>
      <c r="F32" s="18">
        <v>1647</v>
      </c>
      <c r="G32" s="18">
        <v>19.809999999999999</v>
      </c>
      <c r="H32" s="19">
        <f t="shared" si="0"/>
        <v>2000</v>
      </c>
    </row>
    <row r="33" spans="1:8" x14ac:dyDescent="0.25">
      <c r="A33" s="20">
        <v>54110</v>
      </c>
      <c r="B33" s="21" t="s">
        <v>34</v>
      </c>
      <c r="C33" s="22">
        <v>22892</v>
      </c>
      <c r="D33" s="22">
        <v>-22859.4</v>
      </c>
      <c r="E33" s="18">
        <f t="shared" si="1"/>
        <v>32.599999999998545</v>
      </c>
      <c r="F33" s="18">
        <v>32.6</v>
      </c>
      <c r="G33" s="18">
        <v>0</v>
      </c>
      <c r="H33" s="19">
        <f t="shared" si="0"/>
        <v>-1.4566126083082054E-12</v>
      </c>
    </row>
    <row r="34" spans="1:8" x14ac:dyDescent="0.25">
      <c r="A34" s="20">
        <v>54111</v>
      </c>
      <c r="B34" s="21" t="s">
        <v>35</v>
      </c>
      <c r="C34" s="22">
        <v>286.81</v>
      </c>
      <c r="D34" s="22">
        <v>132.38999999999999</v>
      </c>
      <c r="E34" s="18">
        <f t="shared" si="1"/>
        <v>419.2</v>
      </c>
      <c r="F34" s="18">
        <v>83.2</v>
      </c>
      <c r="G34" s="18">
        <v>336</v>
      </c>
      <c r="H34" s="19">
        <f t="shared" si="0"/>
        <v>0</v>
      </c>
    </row>
    <row r="35" spans="1:8" x14ac:dyDescent="0.25">
      <c r="A35" s="20">
        <v>54112</v>
      </c>
      <c r="B35" s="21" t="s">
        <v>36</v>
      </c>
      <c r="C35" s="22">
        <v>950.73</v>
      </c>
      <c r="D35" s="22">
        <v>847.99</v>
      </c>
      <c r="E35" s="18">
        <f t="shared" si="1"/>
        <v>1798.72</v>
      </c>
      <c r="F35" s="18">
        <v>1596.9</v>
      </c>
      <c r="G35" s="18">
        <v>201.82</v>
      </c>
      <c r="H35" s="19">
        <f t="shared" si="0"/>
        <v>0</v>
      </c>
    </row>
    <row r="36" spans="1:8" x14ac:dyDescent="0.25">
      <c r="A36" s="20">
        <v>54113</v>
      </c>
      <c r="B36" s="21" t="s">
        <v>37</v>
      </c>
      <c r="C36" s="22">
        <v>610.48</v>
      </c>
      <c r="D36" s="22">
        <v>289.52</v>
      </c>
      <c r="E36" s="18">
        <f t="shared" si="1"/>
        <v>900</v>
      </c>
      <c r="F36" s="18">
        <v>390.17</v>
      </c>
      <c r="G36" s="18">
        <v>159.83000000000001</v>
      </c>
      <c r="H36" s="19">
        <f t="shared" si="0"/>
        <v>350</v>
      </c>
    </row>
    <row r="37" spans="1:8" x14ac:dyDescent="0.25">
      <c r="A37" s="20">
        <v>54114</v>
      </c>
      <c r="B37" s="21" t="s">
        <v>38</v>
      </c>
      <c r="C37" s="22">
        <v>3594.49</v>
      </c>
      <c r="D37" s="22">
        <v>529.28</v>
      </c>
      <c r="E37" s="18">
        <f t="shared" si="1"/>
        <v>4123.7699999999995</v>
      </c>
      <c r="F37" s="18">
        <v>4123.74</v>
      </c>
      <c r="G37" s="18">
        <v>0.03</v>
      </c>
      <c r="H37" s="19">
        <f t="shared" si="0"/>
        <v>-2.5465740627339528E-13</v>
      </c>
    </row>
    <row r="38" spans="1:8" x14ac:dyDescent="0.25">
      <c r="A38" s="20">
        <v>54115</v>
      </c>
      <c r="B38" s="21" t="s">
        <v>39</v>
      </c>
      <c r="C38" s="22">
        <v>14773.09</v>
      </c>
      <c r="D38" s="22">
        <v>-3116.65</v>
      </c>
      <c r="E38" s="18">
        <f t="shared" si="1"/>
        <v>11656.44</v>
      </c>
      <c r="F38" s="18">
        <v>10308.219999999999</v>
      </c>
      <c r="G38" s="18">
        <v>1348.22</v>
      </c>
      <c r="H38" s="19">
        <f t="shared" si="0"/>
        <v>0</v>
      </c>
    </row>
    <row r="39" spans="1:8" x14ac:dyDescent="0.25">
      <c r="A39" s="20">
        <v>54116</v>
      </c>
      <c r="B39" s="21" t="s">
        <v>40</v>
      </c>
      <c r="C39" s="22">
        <v>600</v>
      </c>
      <c r="D39" s="22">
        <v>41</v>
      </c>
      <c r="E39" s="18">
        <f t="shared" si="1"/>
        <v>641</v>
      </c>
      <c r="F39" s="18">
        <v>500.3</v>
      </c>
      <c r="G39" s="18">
        <v>140.69999999999999</v>
      </c>
      <c r="H39" s="19">
        <f t="shared" si="0"/>
        <v>0</v>
      </c>
    </row>
    <row r="40" spans="1:8" x14ac:dyDescent="0.25">
      <c r="A40" s="20">
        <v>54118</v>
      </c>
      <c r="B40" s="21" t="s">
        <v>41</v>
      </c>
      <c r="C40" s="22">
        <v>1000</v>
      </c>
      <c r="D40" s="22">
        <v>-278.26</v>
      </c>
      <c r="E40" s="18">
        <f t="shared" si="1"/>
        <v>721.74</v>
      </c>
      <c r="F40" s="18">
        <v>682.49</v>
      </c>
      <c r="G40" s="18">
        <v>39.25</v>
      </c>
      <c r="H40" s="19">
        <f t="shared" si="0"/>
        <v>0</v>
      </c>
    </row>
    <row r="41" spans="1:8" x14ac:dyDescent="0.25">
      <c r="A41" s="20">
        <v>54119</v>
      </c>
      <c r="B41" s="21" t="s">
        <v>42</v>
      </c>
      <c r="C41" s="22">
        <v>1504.68</v>
      </c>
      <c r="D41" s="22">
        <v>1800.5</v>
      </c>
      <c r="E41" s="18">
        <f t="shared" si="1"/>
        <v>3305.1800000000003</v>
      </c>
      <c r="F41" s="18">
        <v>2460.4</v>
      </c>
      <c r="G41" s="18">
        <v>844.78</v>
      </c>
      <c r="H41" s="19">
        <f t="shared" si="0"/>
        <v>0</v>
      </c>
    </row>
    <row r="42" spans="1:8" ht="15.75" thickBot="1" x14ac:dyDescent="0.3">
      <c r="A42" s="34">
        <v>54199</v>
      </c>
      <c r="B42" s="35" t="s">
        <v>43</v>
      </c>
      <c r="C42" s="36">
        <v>370342.72</v>
      </c>
      <c r="D42" s="36">
        <v>35337.910000000003</v>
      </c>
      <c r="E42" s="18">
        <f t="shared" si="1"/>
        <v>405680.63</v>
      </c>
      <c r="F42" s="18">
        <v>349778.78</v>
      </c>
      <c r="G42" s="18">
        <v>22610.32</v>
      </c>
      <c r="H42" s="37">
        <f t="shared" si="0"/>
        <v>33291.529999999977</v>
      </c>
    </row>
    <row r="43" spans="1:8" ht="15.75" thickBot="1" x14ac:dyDescent="0.3">
      <c r="A43" s="38"/>
      <c r="B43" s="39" t="s">
        <v>44</v>
      </c>
      <c r="C43" s="40">
        <f>SUM(C25:C42)</f>
        <v>505745.76999999996</v>
      </c>
      <c r="D43" s="40">
        <f>SUM(D25:D42)</f>
        <v>22843.200000000004</v>
      </c>
      <c r="E43" s="40">
        <f>SUM(E25:E42)</f>
        <v>528588.97</v>
      </c>
      <c r="F43" s="40">
        <f>SUM(F25:F42)</f>
        <v>453982.62000000005</v>
      </c>
      <c r="G43" s="40">
        <f>SUM(G25:G42)</f>
        <v>28711.617999999999</v>
      </c>
      <c r="H43" s="41">
        <f t="shared" si="0"/>
        <v>45894.731999999916</v>
      </c>
    </row>
    <row r="44" spans="1:8" x14ac:dyDescent="0.25">
      <c r="A44" s="42"/>
      <c r="B44" s="43"/>
      <c r="C44" s="44"/>
      <c r="D44" s="44"/>
      <c r="E44" s="44"/>
      <c r="F44" s="44"/>
      <c r="G44" s="44"/>
      <c r="H44" s="45"/>
    </row>
    <row r="45" spans="1:8" x14ac:dyDescent="0.25">
      <c r="A45" s="42"/>
      <c r="B45" s="43"/>
      <c r="C45" s="44"/>
      <c r="D45" s="44"/>
      <c r="E45" s="44"/>
      <c r="F45" s="44"/>
      <c r="G45" s="44"/>
      <c r="H45" s="45"/>
    </row>
    <row r="46" spans="1:8" ht="15.75" thickBot="1" x14ac:dyDescent="0.3">
      <c r="A46" s="42"/>
      <c r="B46" s="43"/>
      <c r="C46" s="44"/>
      <c r="D46" s="44"/>
      <c r="E46" s="44"/>
      <c r="F46" s="44"/>
      <c r="G46" s="44"/>
      <c r="H46" s="45"/>
    </row>
    <row r="47" spans="1:8" ht="15.75" thickBot="1" x14ac:dyDescent="0.3">
      <c r="A47" s="8" t="s">
        <v>5</v>
      </c>
      <c r="B47" s="9" t="s">
        <v>6</v>
      </c>
      <c r="C47" s="46" t="s">
        <v>7</v>
      </c>
      <c r="D47" s="10" t="s">
        <v>8</v>
      </c>
      <c r="E47" s="100" t="s">
        <v>45</v>
      </c>
      <c r="F47" s="48" t="s">
        <v>10</v>
      </c>
      <c r="G47" s="101" t="s">
        <v>11</v>
      </c>
      <c r="H47" s="50" t="s">
        <v>12</v>
      </c>
    </row>
    <row r="48" spans="1:8" x14ac:dyDescent="0.25">
      <c r="A48" s="51">
        <v>54201</v>
      </c>
      <c r="B48" s="52" t="s">
        <v>46</v>
      </c>
      <c r="C48" s="53">
        <v>189244.31</v>
      </c>
      <c r="D48" s="53">
        <v>-7694.26</v>
      </c>
      <c r="E48" s="18">
        <f>+C48+D48</f>
        <v>181550.05</v>
      </c>
      <c r="F48" s="18">
        <v>73753.41</v>
      </c>
      <c r="G48" s="18">
        <v>1674.38</v>
      </c>
      <c r="H48" s="54">
        <f t="shared" si="0"/>
        <v>106122.25999999998</v>
      </c>
    </row>
    <row r="49" spans="1:8" x14ac:dyDescent="0.25">
      <c r="A49" s="20">
        <v>54202</v>
      </c>
      <c r="B49" s="21" t="s">
        <v>47</v>
      </c>
      <c r="C49" s="22">
        <v>48920.5</v>
      </c>
      <c r="D49" s="22">
        <v>-4188.6000000000004</v>
      </c>
      <c r="E49" s="18">
        <f>+C49+D49</f>
        <v>44731.9</v>
      </c>
      <c r="F49" s="18">
        <v>10666.85</v>
      </c>
      <c r="G49" s="18">
        <v>10041.51</v>
      </c>
      <c r="H49" s="19">
        <f t="shared" si="0"/>
        <v>24023.54</v>
      </c>
    </row>
    <row r="50" spans="1:8" x14ac:dyDescent="0.25">
      <c r="A50" s="34">
        <v>54203</v>
      </c>
      <c r="B50" s="35" t="s">
        <v>48</v>
      </c>
      <c r="C50" s="36">
        <v>139388.49</v>
      </c>
      <c r="D50" s="36">
        <v>2205.59</v>
      </c>
      <c r="E50" s="18">
        <f>+C50+D50</f>
        <v>141594.07999999999</v>
      </c>
      <c r="F50" s="18">
        <v>67309.2</v>
      </c>
      <c r="G50" s="18">
        <v>2916.51</v>
      </c>
      <c r="H50" s="37">
        <f t="shared" si="0"/>
        <v>71368.37</v>
      </c>
    </row>
    <row r="51" spans="1:8" x14ac:dyDescent="0.25">
      <c r="A51" s="20">
        <v>54204</v>
      </c>
      <c r="B51" s="21" t="s">
        <v>49</v>
      </c>
      <c r="C51" s="22">
        <v>1104.31</v>
      </c>
      <c r="D51" s="22">
        <v>0</v>
      </c>
      <c r="E51" s="18">
        <f>+C51+D51</f>
        <v>1104.31</v>
      </c>
      <c r="F51" s="18">
        <v>71.38</v>
      </c>
      <c r="G51" s="18">
        <v>428.62</v>
      </c>
      <c r="H51" s="55">
        <f t="shared" si="0"/>
        <v>604.30999999999983</v>
      </c>
    </row>
    <row r="52" spans="1:8" x14ac:dyDescent="0.25">
      <c r="A52" s="56"/>
      <c r="B52" s="27" t="s">
        <v>44</v>
      </c>
      <c r="C52" s="29">
        <f>SUM(C48:C51)</f>
        <v>378657.61</v>
      </c>
      <c r="D52" s="29">
        <f>SUM(D48:D51)</f>
        <v>-9677.27</v>
      </c>
      <c r="E52" s="29">
        <f>SUM(E48:E51)</f>
        <v>368980.33999999997</v>
      </c>
      <c r="F52" s="29">
        <f>SUM(F48:F51)</f>
        <v>151800.84000000003</v>
      </c>
      <c r="G52" s="29">
        <f>SUM(G48:G51)</f>
        <v>15061.02</v>
      </c>
      <c r="H52" s="57">
        <f t="shared" si="0"/>
        <v>202118.47999999995</v>
      </c>
    </row>
    <row r="53" spans="1:8" x14ac:dyDescent="0.25">
      <c r="A53" s="20">
        <v>54301</v>
      </c>
      <c r="B53" s="21" t="s">
        <v>50</v>
      </c>
      <c r="C53" s="22">
        <v>31251.1</v>
      </c>
      <c r="D53" s="22">
        <v>-543.1</v>
      </c>
      <c r="E53" s="18">
        <f t="shared" ref="E53:E64" si="2">+C53+D53</f>
        <v>30708</v>
      </c>
      <c r="F53" s="18">
        <v>13836</v>
      </c>
      <c r="G53" s="18">
        <v>8513</v>
      </c>
      <c r="H53" s="55">
        <f t="shared" si="0"/>
        <v>8359</v>
      </c>
    </row>
    <row r="54" spans="1:8" x14ac:dyDescent="0.25">
      <c r="A54" s="16">
        <v>54302</v>
      </c>
      <c r="B54" s="17" t="s">
        <v>51</v>
      </c>
      <c r="C54" s="18">
        <v>57011.29</v>
      </c>
      <c r="D54" s="18">
        <v>210.9</v>
      </c>
      <c r="E54" s="18">
        <f t="shared" si="2"/>
        <v>57222.19</v>
      </c>
      <c r="F54" s="18">
        <v>42460.67</v>
      </c>
      <c r="G54" s="18">
        <v>4261.5200000000004</v>
      </c>
      <c r="H54" s="19">
        <f t="shared" si="0"/>
        <v>10500.000000000004</v>
      </c>
    </row>
    <row r="55" spans="1:8" x14ac:dyDescent="0.25">
      <c r="A55" s="20">
        <v>54304</v>
      </c>
      <c r="B55" s="21" t="s">
        <v>52</v>
      </c>
      <c r="C55" s="22">
        <v>2000</v>
      </c>
      <c r="D55" s="22">
        <v>-1000</v>
      </c>
      <c r="E55" s="18">
        <f t="shared" si="2"/>
        <v>1000</v>
      </c>
      <c r="F55" s="18">
        <v>0</v>
      </c>
      <c r="G55" s="18">
        <v>0</v>
      </c>
      <c r="H55" s="55">
        <f t="shared" si="0"/>
        <v>1000</v>
      </c>
    </row>
    <row r="56" spans="1:8" x14ac:dyDescent="0.25">
      <c r="A56" s="20">
        <v>54305</v>
      </c>
      <c r="B56" s="21" t="s">
        <v>53</v>
      </c>
      <c r="C56" s="22">
        <v>54217.48</v>
      </c>
      <c r="D56" s="22">
        <v>-15924.05</v>
      </c>
      <c r="E56" s="18">
        <f t="shared" si="2"/>
        <v>38293.430000000008</v>
      </c>
      <c r="F56" s="18">
        <v>8616.43</v>
      </c>
      <c r="G56" s="18">
        <v>5894.14</v>
      </c>
      <c r="H56" s="55">
        <f t="shared" si="0"/>
        <v>23782.860000000008</v>
      </c>
    </row>
    <row r="57" spans="1:8" x14ac:dyDescent="0.25">
      <c r="A57" s="20">
        <v>54306</v>
      </c>
      <c r="B57" s="21" t="s">
        <v>54</v>
      </c>
      <c r="C57" s="22">
        <v>272930.40000000002</v>
      </c>
      <c r="D57" s="22">
        <v>-226146.4</v>
      </c>
      <c r="E57" s="18">
        <f t="shared" si="2"/>
        <v>46784.000000000029</v>
      </c>
      <c r="F57" s="18">
        <v>46784</v>
      </c>
      <c r="G57" s="18">
        <v>0</v>
      </c>
      <c r="H57" s="55">
        <f t="shared" si="0"/>
        <v>2.9103830456733704E-11</v>
      </c>
    </row>
    <row r="58" spans="1:8" x14ac:dyDescent="0.25">
      <c r="A58" s="20">
        <v>54307</v>
      </c>
      <c r="B58" s="21" t="s">
        <v>55</v>
      </c>
      <c r="C58" s="22">
        <v>10914.44</v>
      </c>
      <c r="D58" s="22">
        <v>525.55999999999995</v>
      </c>
      <c r="E58" s="18">
        <f t="shared" si="2"/>
        <v>11440</v>
      </c>
      <c r="F58" s="18">
        <v>6064.6</v>
      </c>
      <c r="G58" s="18">
        <v>2687.7</v>
      </c>
      <c r="H58" s="55">
        <f t="shared" si="0"/>
        <v>2687.7</v>
      </c>
    </row>
    <row r="59" spans="1:8" x14ac:dyDescent="0.25">
      <c r="A59" s="20">
        <v>54308</v>
      </c>
      <c r="B59" s="21" t="s">
        <v>56</v>
      </c>
      <c r="C59" s="22">
        <v>0</v>
      </c>
      <c r="D59" s="22">
        <v>0</v>
      </c>
      <c r="E59" s="18">
        <f t="shared" si="2"/>
        <v>0</v>
      </c>
      <c r="F59" s="18">
        <v>0</v>
      </c>
      <c r="G59" s="18">
        <v>0</v>
      </c>
      <c r="H59" s="55">
        <f t="shared" si="0"/>
        <v>0</v>
      </c>
    </row>
    <row r="60" spans="1:8" x14ac:dyDescent="0.25">
      <c r="A60" s="20">
        <v>54313</v>
      </c>
      <c r="B60" s="21" t="s">
        <v>57</v>
      </c>
      <c r="C60" s="22">
        <v>31842.92</v>
      </c>
      <c r="D60" s="22">
        <v>323.58999999999997</v>
      </c>
      <c r="E60" s="18">
        <f t="shared" si="2"/>
        <v>32166.51</v>
      </c>
      <c r="F60" s="18">
        <v>10730</v>
      </c>
      <c r="G60" s="18">
        <v>7740</v>
      </c>
      <c r="H60" s="55">
        <f t="shared" si="0"/>
        <v>13696.509999999998</v>
      </c>
    </row>
    <row r="61" spans="1:8" x14ac:dyDescent="0.25">
      <c r="A61" s="20">
        <v>54314</v>
      </c>
      <c r="B61" s="21" t="s">
        <v>58</v>
      </c>
      <c r="C61" s="22">
        <v>45176.3</v>
      </c>
      <c r="D61" s="22">
        <v>1974.65</v>
      </c>
      <c r="E61" s="18">
        <f t="shared" si="2"/>
        <v>47150.950000000004</v>
      </c>
      <c r="F61" s="18">
        <v>61</v>
      </c>
      <c r="G61" s="18">
        <v>12500</v>
      </c>
      <c r="H61" s="55">
        <f t="shared" si="0"/>
        <v>34589.950000000004</v>
      </c>
    </row>
    <row r="62" spans="1:8" x14ac:dyDescent="0.25">
      <c r="A62" s="20">
        <v>54316</v>
      </c>
      <c r="B62" s="21" t="s">
        <v>59</v>
      </c>
      <c r="C62" s="22">
        <v>28593.69</v>
      </c>
      <c r="D62" s="22">
        <v>-4150.6899999999996</v>
      </c>
      <c r="E62" s="18">
        <f t="shared" si="2"/>
        <v>24443</v>
      </c>
      <c r="F62" s="18">
        <v>16852.650000000001</v>
      </c>
      <c r="G62" s="18">
        <v>1993.23</v>
      </c>
      <c r="H62" s="55">
        <f t="shared" si="0"/>
        <v>5597.119999999999</v>
      </c>
    </row>
    <row r="63" spans="1:8" x14ac:dyDescent="0.25">
      <c r="A63" s="20">
        <v>54317</v>
      </c>
      <c r="B63" s="21" t="s">
        <v>60</v>
      </c>
      <c r="C63" s="22">
        <v>551807.93999999994</v>
      </c>
      <c r="D63" s="22">
        <v>30182.28</v>
      </c>
      <c r="E63" s="18">
        <f t="shared" si="2"/>
        <v>581990.22</v>
      </c>
      <c r="F63" s="18">
        <v>374986.92</v>
      </c>
      <c r="G63" s="18">
        <v>1.2</v>
      </c>
      <c r="H63" s="55">
        <f t="shared" si="0"/>
        <v>207002.09999999998</v>
      </c>
    </row>
    <row r="64" spans="1:8" x14ac:dyDescent="0.25">
      <c r="A64" s="20">
        <v>54399</v>
      </c>
      <c r="B64" s="21" t="s">
        <v>61</v>
      </c>
      <c r="C64" s="22">
        <v>88261.06</v>
      </c>
      <c r="D64" s="22">
        <v>468311.19</v>
      </c>
      <c r="E64" s="18">
        <f t="shared" si="2"/>
        <v>556572.25</v>
      </c>
      <c r="F64" s="18">
        <v>49584.86</v>
      </c>
      <c r="G64" s="18">
        <v>998.29</v>
      </c>
      <c r="H64" s="55">
        <f t="shared" si="0"/>
        <v>505989.10000000003</v>
      </c>
    </row>
    <row r="65" spans="1:9" x14ac:dyDescent="0.25">
      <c r="A65" s="56"/>
      <c r="B65" s="27" t="s">
        <v>44</v>
      </c>
      <c r="C65" s="29">
        <f>SUM(C53:C64)</f>
        <v>1174006.6200000001</v>
      </c>
      <c r="D65" s="29">
        <f>SUM(D53:D64)</f>
        <v>253763.93</v>
      </c>
      <c r="E65" s="29">
        <f>SUM(E53:E64)</f>
        <v>1427770.55</v>
      </c>
      <c r="F65" s="29">
        <f>SUM(F53:F64)</f>
        <v>569977.13</v>
      </c>
      <c r="G65" s="29">
        <f>SUM(G53:G64)</f>
        <v>44589.08</v>
      </c>
      <c r="H65" s="57">
        <f t="shared" si="0"/>
        <v>813204.34000000008</v>
      </c>
    </row>
    <row r="66" spans="1:9" x14ac:dyDescent="0.25">
      <c r="A66" s="20">
        <v>54402</v>
      </c>
      <c r="B66" s="21" t="s">
        <v>62</v>
      </c>
      <c r="C66" s="22">
        <v>8000</v>
      </c>
      <c r="D66" s="22">
        <v>258.06</v>
      </c>
      <c r="E66" s="18">
        <f>+C66+D66</f>
        <v>8258.06</v>
      </c>
      <c r="F66" s="18">
        <v>8258.06</v>
      </c>
      <c r="G66" s="22">
        <v>0</v>
      </c>
      <c r="H66" s="55">
        <f t="shared" si="0"/>
        <v>0</v>
      </c>
    </row>
    <row r="67" spans="1:9" x14ac:dyDescent="0.25">
      <c r="A67" s="20">
        <v>54403</v>
      </c>
      <c r="B67" s="21" t="s">
        <v>63</v>
      </c>
      <c r="C67" s="22">
        <v>11529</v>
      </c>
      <c r="D67" s="22">
        <v>1056</v>
      </c>
      <c r="E67" s="18">
        <f>+C67+D67</f>
        <v>12585</v>
      </c>
      <c r="F67" s="18">
        <v>4930</v>
      </c>
      <c r="G67" s="18">
        <v>1204</v>
      </c>
      <c r="H67" s="55">
        <f t="shared" si="0"/>
        <v>6451</v>
      </c>
    </row>
    <row r="68" spans="1:9" x14ac:dyDescent="0.25">
      <c r="A68" s="20">
        <v>54404</v>
      </c>
      <c r="B68" s="21" t="s">
        <v>64</v>
      </c>
      <c r="C68" s="22">
        <v>30765</v>
      </c>
      <c r="D68" s="22">
        <v>1010</v>
      </c>
      <c r="E68" s="18">
        <f>+C68+D68</f>
        <v>31775</v>
      </c>
      <c r="F68" s="18">
        <v>21775</v>
      </c>
      <c r="G68" s="18">
        <v>0</v>
      </c>
      <c r="H68" s="55">
        <f t="shared" si="0"/>
        <v>10000</v>
      </c>
    </row>
    <row r="69" spans="1:9" x14ac:dyDescent="0.25">
      <c r="A69" s="56"/>
      <c r="B69" s="27" t="s">
        <v>44</v>
      </c>
      <c r="C69" s="29">
        <f>SUM(C66:C68)</f>
        <v>50294</v>
      </c>
      <c r="D69" s="29">
        <f>SUM(D66:D68)</f>
        <v>2324.06</v>
      </c>
      <c r="E69" s="29">
        <f>SUM(E66:E68)</f>
        <v>52618.06</v>
      </c>
      <c r="F69" s="29">
        <f>SUM(F66:F68)</f>
        <v>34963.06</v>
      </c>
      <c r="G69" s="29">
        <f>SUM(G66:G68)</f>
        <v>1204</v>
      </c>
      <c r="H69" s="57">
        <f t="shared" si="0"/>
        <v>16451</v>
      </c>
    </row>
    <row r="70" spans="1:9" x14ac:dyDescent="0.25">
      <c r="A70" s="20">
        <v>54505</v>
      </c>
      <c r="B70" s="21" t="s">
        <v>65</v>
      </c>
      <c r="C70" s="22">
        <v>150</v>
      </c>
      <c r="D70" s="22">
        <v>850</v>
      </c>
      <c r="E70" s="18">
        <f>+C70+D70</f>
        <v>1000</v>
      </c>
      <c r="F70" s="18">
        <v>800</v>
      </c>
      <c r="G70" s="18">
        <v>200</v>
      </c>
      <c r="H70" s="55">
        <f t="shared" si="0"/>
        <v>0</v>
      </c>
    </row>
    <row r="71" spans="1:9" x14ac:dyDescent="0.25">
      <c r="A71" s="20">
        <v>54507</v>
      </c>
      <c r="B71" s="21" t="s">
        <v>66</v>
      </c>
      <c r="C71" s="22">
        <v>0</v>
      </c>
      <c r="D71" s="22">
        <v>0</v>
      </c>
      <c r="E71" s="18">
        <f>+C71+D71</f>
        <v>0</v>
      </c>
      <c r="F71" s="18">
        <v>0</v>
      </c>
      <c r="G71" s="22">
        <v>0</v>
      </c>
      <c r="H71" s="55">
        <f t="shared" si="0"/>
        <v>0</v>
      </c>
    </row>
    <row r="72" spans="1:9" x14ac:dyDescent="0.25">
      <c r="A72" s="20">
        <v>54599</v>
      </c>
      <c r="B72" s="21" t="s">
        <v>67</v>
      </c>
      <c r="C72" s="22">
        <v>45100</v>
      </c>
      <c r="D72" s="22">
        <v>-186.92</v>
      </c>
      <c r="E72" s="18">
        <f>+C72+D72</f>
        <v>44913.08</v>
      </c>
      <c r="F72" s="18">
        <v>16000</v>
      </c>
      <c r="G72" s="18">
        <v>14313.08</v>
      </c>
      <c r="H72" s="55">
        <f t="shared" si="0"/>
        <v>14600.000000000002</v>
      </c>
    </row>
    <row r="73" spans="1:9" x14ac:dyDescent="0.25">
      <c r="A73" s="56"/>
      <c r="B73" s="27" t="s">
        <v>44</v>
      </c>
      <c r="C73" s="29">
        <f>SUM(C70:C72)</f>
        <v>45250</v>
      </c>
      <c r="D73" s="29">
        <f>SUM(D70:D72)</f>
        <v>663.08</v>
      </c>
      <c r="E73" s="29">
        <f>SUM(E70:E72)</f>
        <v>45913.08</v>
      </c>
      <c r="F73" s="29">
        <f>SUM(F70:F72)</f>
        <v>16800</v>
      </c>
      <c r="G73" s="29">
        <f>SUM(G70:G72)</f>
        <v>14513.08</v>
      </c>
      <c r="H73" s="55">
        <f t="shared" si="0"/>
        <v>14600.000000000002</v>
      </c>
    </row>
    <row r="74" spans="1:9" x14ac:dyDescent="0.25">
      <c r="A74" s="58"/>
      <c r="B74" s="27" t="s">
        <v>25</v>
      </c>
      <c r="C74" s="29">
        <f>+C73+C69+C65+C52+C43</f>
        <v>2153954</v>
      </c>
      <c r="D74" s="29">
        <f>+D73+D69+D65+D52+D43</f>
        <v>269917</v>
      </c>
      <c r="E74" s="98">
        <f>+E73+E69+E65+E52+E43</f>
        <v>2423871</v>
      </c>
      <c r="F74" s="31">
        <f>+F73+F69+F65+F52+F43</f>
        <v>1227523.6500000001</v>
      </c>
      <c r="G74" s="102">
        <f>+G73+G69+G65+G52+G43</f>
        <v>104078.79800000001</v>
      </c>
      <c r="H74" s="60">
        <f t="shared" ref="H74:H82" si="3">+E74-F74-G74</f>
        <v>1092268.5519999999</v>
      </c>
    </row>
    <row r="75" spans="1:9" x14ac:dyDescent="0.25">
      <c r="A75" s="20">
        <v>55599</v>
      </c>
      <c r="B75" s="21" t="s">
        <v>68</v>
      </c>
      <c r="C75" s="22">
        <v>3665.04</v>
      </c>
      <c r="D75" s="22">
        <v>-265.04000000000002</v>
      </c>
      <c r="E75" s="18">
        <f>+C75+D75</f>
        <v>3400</v>
      </c>
      <c r="F75" s="18">
        <v>2614</v>
      </c>
      <c r="G75" s="18">
        <v>786</v>
      </c>
      <c r="H75" s="55">
        <f t="shared" si="3"/>
        <v>0</v>
      </c>
    </row>
    <row r="76" spans="1:9" x14ac:dyDescent="0.25">
      <c r="A76" s="56"/>
      <c r="B76" s="27" t="s">
        <v>44</v>
      </c>
      <c r="C76" s="29">
        <f>SUM(C75)</f>
        <v>3665.04</v>
      </c>
      <c r="D76" s="29">
        <f>SUM(D75)</f>
        <v>-265.04000000000002</v>
      </c>
      <c r="E76" s="29">
        <f>SUM(E75)</f>
        <v>3400</v>
      </c>
      <c r="F76" s="29">
        <f>SUM(F75)</f>
        <v>2614</v>
      </c>
      <c r="G76" s="29">
        <f>SUM(G75)</f>
        <v>786</v>
      </c>
      <c r="H76" s="55">
        <f t="shared" si="3"/>
        <v>0</v>
      </c>
    </row>
    <row r="77" spans="1:9" x14ac:dyDescent="0.25">
      <c r="A77" s="20">
        <v>55601</v>
      </c>
      <c r="B77" s="21" t="s">
        <v>69</v>
      </c>
      <c r="C77" s="22">
        <v>47000</v>
      </c>
      <c r="D77" s="22">
        <v>265.04000000000002</v>
      </c>
      <c r="E77" s="18">
        <f>+C77+D77</f>
        <v>47265.04</v>
      </c>
      <c r="F77" s="18">
        <v>1446.4</v>
      </c>
      <c r="G77" s="18">
        <v>276.8</v>
      </c>
      <c r="H77" s="55">
        <f t="shared" si="3"/>
        <v>45541.84</v>
      </c>
    </row>
    <row r="78" spans="1:9" x14ac:dyDescent="0.25">
      <c r="A78" s="20">
        <v>55602</v>
      </c>
      <c r="B78" s="21" t="s">
        <v>70</v>
      </c>
      <c r="C78" s="22">
        <v>35734.959999999999</v>
      </c>
      <c r="D78" s="22">
        <v>0</v>
      </c>
      <c r="E78" s="18">
        <f>+C78+D78</f>
        <v>35734.959999999999</v>
      </c>
      <c r="F78" s="18">
        <v>33313.19</v>
      </c>
      <c r="G78" s="18">
        <v>1339.8</v>
      </c>
      <c r="H78" s="55">
        <f t="shared" si="3"/>
        <v>1081.9699999999968</v>
      </c>
    </row>
    <row r="79" spans="1:9" x14ac:dyDescent="0.25">
      <c r="A79" s="20">
        <v>55603</v>
      </c>
      <c r="B79" s="21" t="s">
        <v>71</v>
      </c>
      <c r="C79" s="22">
        <v>25</v>
      </c>
      <c r="D79" s="22">
        <v>0</v>
      </c>
      <c r="E79" s="18">
        <f>+C79+D79</f>
        <v>25</v>
      </c>
      <c r="F79" s="18">
        <v>25</v>
      </c>
      <c r="G79" s="22">
        <v>0</v>
      </c>
      <c r="H79" s="55">
        <f t="shared" si="3"/>
        <v>0</v>
      </c>
    </row>
    <row r="80" spans="1:9" x14ac:dyDescent="0.25">
      <c r="A80" s="56"/>
      <c r="B80" s="27" t="s">
        <v>44</v>
      </c>
      <c r="C80" s="29">
        <f>SUM(C77:C79)</f>
        <v>82759.959999999992</v>
      </c>
      <c r="D80" s="29">
        <f>SUM(D77:D78)</f>
        <v>265.04000000000002</v>
      </c>
      <c r="E80" s="29">
        <f>SUM(E77:E79)</f>
        <v>83025</v>
      </c>
      <c r="F80" s="29">
        <f>SUM(F77:F79)</f>
        <v>34784.590000000004</v>
      </c>
      <c r="G80" s="29">
        <f>SUM(G77:G79)</f>
        <v>1616.6</v>
      </c>
      <c r="H80" s="55">
        <f t="shared" si="3"/>
        <v>46623.81</v>
      </c>
      <c r="I80" s="61"/>
    </row>
    <row r="81" spans="1:9" x14ac:dyDescent="0.25">
      <c r="A81" s="58"/>
      <c r="B81" s="27" t="s">
        <v>25</v>
      </c>
      <c r="C81" s="29">
        <f>+C80+C76</f>
        <v>86424.999999999985</v>
      </c>
      <c r="D81" s="29">
        <f>+D76+D80</f>
        <v>0</v>
      </c>
      <c r="E81" s="98">
        <f>+E80+E76</f>
        <v>86425</v>
      </c>
      <c r="F81" s="31">
        <f>+F80+F76</f>
        <v>37398.590000000004</v>
      </c>
      <c r="G81" s="102">
        <f>+G76+G80</f>
        <v>2402.6</v>
      </c>
      <c r="H81" s="60">
        <f t="shared" si="3"/>
        <v>46623.81</v>
      </c>
      <c r="I81" s="61"/>
    </row>
    <row r="82" spans="1:9" x14ac:dyDescent="0.25">
      <c r="A82" s="20">
        <v>5621900</v>
      </c>
      <c r="B82" s="21" t="s">
        <v>0</v>
      </c>
      <c r="C82" s="22">
        <v>2000</v>
      </c>
      <c r="D82" s="22">
        <v>-2000</v>
      </c>
      <c r="E82" s="18">
        <f>+C82+D82</f>
        <v>0</v>
      </c>
      <c r="F82" s="18">
        <v>0</v>
      </c>
      <c r="G82" s="22">
        <v>0</v>
      </c>
      <c r="H82" s="55">
        <f t="shared" si="3"/>
        <v>0</v>
      </c>
      <c r="I82" s="62"/>
    </row>
    <row r="83" spans="1:9" x14ac:dyDescent="0.25">
      <c r="A83" s="56"/>
      <c r="B83" s="27" t="s">
        <v>44</v>
      </c>
      <c r="C83" s="29">
        <f t="shared" ref="C83:H83" si="4">+C82</f>
        <v>2000</v>
      </c>
      <c r="D83" s="29">
        <f t="shared" si="4"/>
        <v>-2000</v>
      </c>
      <c r="E83" s="29">
        <f t="shared" si="4"/>
        <v>0</v>
      </c>
      <c r="F83" s="29">
        <f t="shared" si="4"/>
        <v>0</v>
      </c>
      <c r="G83" s="29">
        <f t="shared" si="4"/>
        <v>0</v>
      </c>
      <c r="H83" s="57">
        <f t="shared" si="4"/>
        <v>0</v>
      </c>
      <c r="I83" s="62"/>
    </row>
    <row r="84" spans="1:9" x14ac:dyDescent="0.25">
      <c r="A84" s="20">
        <v>56303</v>
      </c>
      <c r="B84" s="21" t="s">
        <v>72</v>
      </c>
      <c r="C84" s="22">
        <v>2000</v>
      </c>
      <c r="D84" s="22">
        <v>2000</v>
      </c>
      <c r="E84" s="18">
        <f>+C84+D84</f>
        <v>4000</v>
      </c>
      <c r="F84" s="18">
        <v>1915.42</v>
      </c>
      <c r="G84" s="22">
        <v>84.58</v>
      </c>
      <c r="H84" s="55">
        <f t="shared" ref="H84:H101" si="5">+E84-F84-G84</f>
        <v>2000</v>
      </c>
      <c r="I84" s="62"/>
    </row>
    <row r="85" spans="1:9" x14ac:dyDescent="0.25">
      <c r="A85" s="20">
        <v>56304</v>
      </c>
      <c r="B85" s="21" t="s">
        <v>73</v>
      </c>
      <c r="C85" s="22">
        <v>0</v>
      </c>
      <c r="D85" s="22">
        <v>0</v>
      </c>
      <c r="E85" s="22">
        <v>0</v>
      </c>
      <c r="F85" s="18">
        <v>0</v>
      </c>
      <c r="G85" s="22">
        <v>0</v>
      </c>
      <c r="H85" s="55">
        <f t="shared" si="5"/>
        <v>0</v>
      </c>
      <c r="I85" s="62"/>
    </row>
    <row r="86" spans="1:9" x14ac:dyDescent="0.25">
      <c r="A86" s="56"/>
      <c r="B86" s="27" t="s">
        <v>44</v>
      </c>
      <c r="C86" s="29">
        <f>C85+C84</f>
        <v>2000</v>
      </c>
      <c r="D86" s="29">
        <f>SUM(D84:D85)</f>
        <v>2000</v>
      </c>
      <c r="E86" s="29">
        <f>SUM(E84:E85)</f>
        <v>4000</v>
      </c>
      <c r="F86" s="29">
        <f>SUM(F84:F85)</f>
        <v>1915.42</v>
      </c>
      <c r="G86" s="29">
        <f>SUM(G84)</f>
        <v>84.58</v>
      </c>
      <c r="H86" s="57">
        <f t="shared" si="5"/>
        <v>2000</v>
      </c>
      <c r="I86" s="62"/>
    </row>
    <row r="87" spans="1:9" x14ac:dyDescent="0.25">
      <c r="A87" s="20">
        <v>56404</v>
      </c>
      <c r="B87" s="21" t="s">
        <v>74</v>
      </c>
      <c r="C87" s="22">
        <v>5500</v>
      </c>
      <c r="D87" s="22">
        <v>0</v>
      </c>
      <c r="E87" s="18">
        <f>+C87+D87</f>
        <v>5500</v>
      </c>
      <c r="F87" s="18">
        <v>5500</v>
      </c>
      <c r="G87" s="22">
        <v>0</v>
      </c>
      <c r="H87" s="55">
        <f t="shared" si="5"/>
        <v>0</v>
      </c>
      <c r="I87" s="62"/>
    </row>
    <row r="88" spans="1:9" ht="15.75" thickBot="1" x14ac:dyDescent="0.3">
      <c r="A88" s="63"/>
      <c r="B88" s="64" t="s">
        <v>44</v>
      </c>
      <c r="C88" s="65">
        <f>SUM(C87)</f>
        <v>5500</v>
      </c>
      <c r="D88" s="65">
        <f>SUM(D87)</f>
        <v>0</v>
      </c>
      <c r="E88" s="65">
        <f>SUM(E87)</f>
        <v>5500</v>
      </c>
      <c r="F88" s="65">
        <f>SUM(F87)</f>
        <v>5500</v>
      </c>
      <c r="G88" s="65">
        <f>SUM(G87)</f>
        <v>0</v>
      </c>
      <c r="H88" s="66">
        <f t="shared" si="5"/>
        <v>0</v>
      </c>
      <c r="I88" s="62"/>
    </row>
    <row r="89" spans="1:9" ht="15.75" thickBot="1" x14ac:dyDescent="0.3">
      <c r="A89" s="67"/>
      <c r="B89" s="68" t="s">
        <v>25</v>
      </c>
      <c r="C89" s="69">
        <f>+C88+C86+C83</f>
        <v>9500</v>
      </c>
      <c r="D89" s="69">
        <f>+D83+D86+D88</f>
        <v>0</v>
      </c>
      <c r="E89" s="103">
        <f>+E88+E86+E83</f>
        <v>9500</v>
      </c>
      <c r="F89" s="71">
        <f>+F88+F86+F83</f>
        <v>7415.42</v>
      </c>
      <c r="G89" s="104">
        <f>+G88+G86</f>
        <v>84.58</v>
      </c>
      <c r="H89" s="73">
        <f t="shared" si="5"/>
        <v>2000</v>
      </c>
      <c r="I89" s="62"/>
    </row>
    <row r="90" spans="1:9" x14ac:dyDescent="0.25">
      <c r="A90" s="43"/>
      <c r="B90" s="43"/>
      <c r="C90" s="44"/>
      <c r="D90" s="44"/>
      <c r="E90" s="44"/>
      <c r="F90" s="44"/>
      <c r="G90" s="44"/>
      <c r="H90" s="44"/>
      <c r="I90" s="95"/>
    </row>
    <row r="91" spans="1:9" x14ac:dyDescent="0.25">
      <c r="A91" s="43"/>
      <c r="B91" s="43"/>
      <c r="C91" s="44"/>
      <c r="D91" s="44"/>
      <c r="E91" s="44"/>
      <c r="F91" s="44"/>
      <c r="G91" s="44"/>
      <c r="H91" s="44"/>
      <c r="I91" s="95"/>
    </row>
    <row r="92" spans="1:9" x14ac:dyDescent="0.25">
      <c r="A92" s="43"/>
      <c r="B92" s="43"/>
      <c r="C92" s="44"/>
      <c r="D92" s="44"/>
      <c r="E92" s="44"/>
      <c r="F92" s="44"/>
      <c r="G92" s="44"/>
      <c r="H92" s="44"/>
      <c r="I92" s="95"/>
    </row>
    <row r="93" spans="1:9" ht="15.75" thickBot="1" x14ac:dyDescent="0.3">
      <c r="A93" s="43"/>
      <c r="B93" s="43"/>
      <c r="C93" s="44"/>
      <c r="D93" s="44"/>
      <c r="E93" s="44"/>
      <c r="F93" s="44"/>
      <c r="G93" s="44"/>
      <c r="H93" s="44"/>
      <c r="I93" s="95"/>
    </row>
    <row r="94" spans="1:9" x14ac:dyDescent="0.25">
      <c r="A94" s="74">
        <v>61101</v>
      </c>
      <c r="B94" s="75" t="s">
        <v>75</v>
      </c>
      <c r="C94" s="76">
        <v>10097.48</v>
      </c>
      <c r="D94" s="76">
        <v>-10097.48</v>
      </c>
      <c r="E94" s="53">
        <v>0</v>
      </c>
      <c r="F94" s="53">
        <v>0</v>
      </c>
      <c r="G94" s="76">
        <v>0</v>
      </c>
      <c r="H94" s="54">
        <f t="shared" si="5"/>
        <v>0</v>
      </c>
      <c r="I94" s="77"/>
    </row>
    <row r="95" spans="1:9" x14ac:dyDescent="0.25">
      <c r="A95" s="56">
        <v>61102</v>
      </c>
      <c r="B95" s="78" t="s">
        <v>76</v>
      </c>
      <c r="C95" s="79">
        <v>24579.52</v>
      </c>
      <c r="D95" s="79">
        <v>-24579.52</v>
      </c>
      <c r="E95" s="22">
        <v>0</v>
      </c>
      <c r="F95" s="18">
        <v>0</v>
      </c>
      <c r="G95" s="79">
        <v>0</v>
      </c>
      <c r="H95" s="55">
        <f t="shared" si="5"/>
        <v>0</v>
      </c>
      <c r="I95" s="77"/>
    </row>
    <row r="96" spans="1:9" x14ac:dyDescent="0.25">
      <c r="A96" s="56">
        <v>61103</v>
      </c>
      <c r="B96" s="78" t="s">
        <v>77</v>
      </c>
      <c r="C96" s="79">
        <v>0</v>
      </c>
      <c r="D96" s="79">
        <v>0</v>
      </c>
      <c r="E96" s="22">
        <v>0</v>
      </c>
      <c r="F96" s="18">
        <v>0</v>
      </c>
      <c r="G96" s="79">
        <v>0</v>
      </c>
      <c r="H96" s="55">
        <f t="shared" si="5"/>
        <v>0</v>
      </c>
      <c r="I96" s="77"/>
    </row>
    <row r="97" spans="1:9" x14ac:dyDescent="0.25">
      <c r="A97" s="56">
        <v>61104</v>
      </c>
      <c r="B97" s="78" t="s">
        <v>78</v>
      </c>
      <c r="C97" s="79">
        <v>246.32</v>
      </c>
      <c r="D97" s="79">
        <v>-246.32</v>
      </c>
      <c r="E97" s="22">
        <v>0</v>
      </c>
      <c r="F97" s="18">
        <v>0</v>
      </c>
      <c r="G97" s="79">
        <v>0</v>
      </c>
      <c r="H97" s="55">
        <f t="shared" si="5"/>
        <v>0</v>
      </c>
      <c r="I97" s="77"/>
    </row>
    <row r="98" spans="1:9" x14ac:dyDescent="0.25">
      <c r="A98" s="20">
        <v>61108</v>
      </c>
      <c r="B98" s="21" t="s">
        <v>41</v>
      </c>
      <c r="C98" s="22">
        <v>0</v>
      </c>
      <c r="D98" s="22">
        <v>0</v>
      </c>
      <c r="E98" s="22">
        <v>0</v>
      </c>
      <c r="F98" s="18">
        <v>0</v>
      </c>
      <c r="G98" s="22">
        <v>0</v>
      </c>
      <c r="H98" s="55">
        <f t="shared" si="5"/>
        <v>0</v>
      </c>
      <c r="I98" s="62"/>
    </row>
    <row r="99" spans="1:9" x14ac:dyDescent="0.25">
      <c r="A99" s="56"/>
      <c r="B99" s="27" t="s">
        <v>44</v>
      </c>
      <c r="C99" s="29">
        <f>C94+C95+C97</f>
        <v>34923.32</v>
      </c>
      <c r="D99" s="29">
        <f>SUM(D94:D98)</f>
        <v>-34923.32</v>
      </c>
      <c r="E99" s="29">
        <f>SUM(E94:E98)</f>
        <v>0</v>
      </c>
      <c r="F99" s="29">
        <f>SUM(F94:F98)</f>
        <v>0</v>
      </c>
      <c r="G99" s="29">
        <f>SUM(G98)</f>
        <v>0</v>
      </c>
      <c r="H99" s="57">
        <f t="shared" si="5"/>
        <v>0</v>
      </c>
      <c r="I99" s="62"/>
    </row>
    <row r="100" spans="1:9" x14ac:dyDescent="0.25">
      <c r="A100" s="20">
        <v>61403</v>
      </c>
      <c r="B100" s="21" t="s">
        <v>79</v>
      </c>
      <c r="C100" s="22">
        <v>1631.68</v>
      </c>
      <c r="D100" s="22">
        <v>-1631.68</v>
      </c>
      <c r="E100" s="22">
        <v>0</v>
      </c>
      <c r="F100" s="22">
        <v>0</v>
      </c>
      <c r="G100" s="22">
        <v>0</v>
      </c>
      <c r="H100" s="55">
        <f t="shared" si="5"/>
        <v>0</v>
      </c>
      <c r="I100" s="62"/>
    </row>
    <row r="101" spans="1:9" ht="15.75" thickBot="1" x14ac:dyDescent="0.3">
      <c r="A101" s="63"/>
      <c r="B101" s="64" t="s">
        <v>44</v>
      </c>
      <c r="C101" s="65">
        <f>+C100</f>
        <v>1631.68</v>
      </c>
      <c r="D101" s="65">
        <f>+D100</f>
        <v>-1631.68</v>
      </c>
      <c r="E101" s="80">
        <f>+E100</f>
        <v>0</v>
      </c>
      <c r="F101" s="80">
        <f>+F100</f>
        <v>0</v>
      </c>
      <c r="G101" s="80">
        <f>SUM(G100)</f>
        <v>0</v>
      </c>
      <c r="H101" s="66">
        <f t="shared" si="5"/>
        <v>0</v>
      </c>
      <c r="I101" s="62"/>
    </row>
    <row r="102" spans="1:9" ht="15.75" thickBot="1" x14ac:dyDescent="0.3">
      <c r="A102" s="81"/>
      <c r="B102" s="82" t="s">
        <v>25</v>
      </c>
      <c r="C102" s="83">
        <f>+C99+C101</f>
        <v>36555</v>
      </c>
      <c r="D102" s="83">
        <f>+D101+D99</f>
        <v>-36555</v>
      </c>
      <c r="E102" s="84">
        <f>+E101+E99</f>
        <v>0</v>
      </c>
      <c r="F102" s="85">
        <f>+F101+F99</f>
        <v>0</v>
      </c>
      <c r="G102" s="105">
        <v>0</v>
      </c>
      <c r="H102" s="87">
        <f>+H101+H99</f>
        <v>0</v>
      </c>
      <c r="I102" s="62"/>
    </row>
    <row r="103" spans="1:9" ht="15.75" thickBot="1" x14ac:dyDescent="0.3">
      <c r="A103" s="88"/>
      <c r="B103" s="39" t="s">
        <v>80</v>
      </c>
      <c r="C103" s="89">
        <f>+C102+C89+C81+C74+C24</f>
        <v>9441564</v>
      </c>
      <c r="D103" s="40">
        <f>+D102+D89+D81+D74+D24</f>
        <v>233362</v>
      </c>
      <c r="E103" s="90">
        <f>+E24+E74+E81+E102+E89</f>
        <v>9674926</v>
      </c>
      <c r="F103" s="91">
        <f>+F24+F74+F81+F102+F89</f>
        <v>4618056.43</v>
      </c>
      <c r="G103" s="106">
        <f>+G24+G74+G81+G102+G89</f>
        <v>208874.848</v>
      </c>
      <c r="H103" s="93">
        <f>+E103-F103-G103</f>
        <v>4847994.7220000001</v>
      </c>
      <c r="I103" s="61"/>
    </row>
    <row r="104" spans="1:9" x14ac:dyDescent="0.25">
      <c r="C104" s="94"/>
      <c r="D104" s="94"/>
      <c r="E104" s="94"/>
      <c r="F104" s="94"/>
      <c r="G104" s="94"/>
      <c r="H104" s="61"/>
      <c r="I104" s="61"/>
    </row>
    <row r="105" spans="1:9" x14ac:dyDescent="0.25">
      <c r="C105" s="94"/>
      <c r="D105" s="94"/>
      <c r="E105" s="94"/>
      <c r="F105" s="94"/>
      <c r="G105" s="94"/>
      <c r="H105" s="61"/>
      <c r="I105" s="61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Febrero</vt:lpstr>
      <vt:lpstr>Marzo</vt:lpstr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2019-09-25T19:47:10Z</dcterms:created>
  <dcterms:modified xsi:type="dcterms:W3CDTF">2019-09-25T19:52:38Z</dcterms:modified>
</cp:coreProperties>
</file>